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<sst xmlns="http://schemas.openxmlformats.org/spreadsheetml/2006/main" count="784" uniqueCount="717">
  <si>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</si>
  <si>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</si>
  <si>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</si>
  <si>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</si>
  <si>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</si>
  <si>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A &amp; L Apparels Pvt Ltd</t>
  </si>
  <si>
    <t xml:space="preserve">20 Oct 2022</t>
  </si>
  <si>
    <t xml:space="preserve">2</t>
  </si>
  <si>
    <t xml:space="preserve">A One Ispat Private Limited</t>
  </si>
  <si>
    <t xml:space="preserve">26 Oct 2023</t>
  </si>
  <si>
    <t xml:space="preserve">3</t>
  </si>
  <si>
    <t xml:space="preserve">Abad Builders Private Limited</t>
  </si>
  <si>
    <t xml:space="preserve">28 Jun 2024</t>
  </si>
  <si>
    <t xml:space="preserve">4</t>
  </si>
  <si>
    <t xml:space="preserve">ABHI S.K.Hospital Private Limited</t>
  </si>
  <si>
    <t xml:space="preserve">15 Nov 2017</t>
  </si>
  <si>
    <t xml:space="preserve">5</t>
  </si>
  <si>
    <t xml:space="preserve">ABM Tele Mobiles India Pvt Ltd</t>
  </si>
  <si>
    <t xml:space="preserve">29 Nov 2022</t>
  </si>
  <si>
    <t xml:space="preserve">6</t>
  </si>
  <si>
    <t xml:space="preserve">Achal Cashews Private Limited</t>
  </si>
  <si>
    <t xml:space="preserve">31 Aug 2023</t>
  </si>
  <si>
    <t xml:space="preserve">7</t>
  </si>
  <si>
    <t xml:space="preserve">Adam &amp; Coal Resources Private Limited</t>
  </si>
  <si>
    <t xml:space="preserve">16 Nov 2021</t>
  </si>
  <si>
    <t xml:space="preserve">8</t>
  </si>
  <si>
    <t xml:space="preserve">Aditi Foods (India) Private Limited</t>
  </si>
  <si>
    <t xml:space="preserve">17 Jun 2019</t>
  </si>
  <si>
    <t xml:space="preserve">9</t>
  </si>
  <si>
    <t xml:space="preserve">Aequitas Exports Private Limited</t>
  </si>
  <si>
    <t xml:space="preserve">19 Oct 2022</t>
  </si>
  <si>
    <t xml:space="preserve">10</t>
  </si>
  <si>
    <t xml:space="preserve">Ajab Singh and Company</t>
  </si>
  <si>
    <t xml:space="preserve">29 Aug 2019</t>
  </si>
  <si>
    <t xml:space="preserve">11</t>
  </si>
  <si>
    <t xml:space="preserve">Akhandalamani Electricals &amp; Construction</t>
  </si>
  <si>
    <t xml:space="preserve">10 Jul 2017</t>
  </si>
  <si>
    <t xml:space="preserve">12</t>
  </si>
  <si>
    <t xml:space="preserve">Ambience Interiors Private Limited</t>
  </si>
  <si>
    <t xml:space="preserve">21 Aug 2023</t>
  </si>
  <si>
    <t xml:space="preserve">13</t>
  </si>
  <si>
    <t xml:space="preserve">Ambuthirtha Power Private Limited</t>
  </si>
  <si>
    <t xml:space="preserve">29 Mar 2023</t>
  </si>
  <si>
    <t xml:space="preserve">14</t>
  </si>
  <si>
    <t xml:space="preserve">Amitara Overseas Private Limited</t>
  </si>
  <si>
    <t xml:space="preserve">26 Mar 2024</t>
  </si>
  <si>
    <t xml:space="preserve">15</t>
  </si>
  <si>
    <t xml:space="preserve">Ananda Saw Mills</t>
  </si>
  <si>
    <t xml:space="preserve">07 Dec 2023</t>
  </si>
  <si>
    <t xml:space="preserve">16</t>
  </si>
  <si>
    <t xml:space="preserve">Anjalee Granites Private Limited</t>
  </si>
  <si>
    <t xml:space="preserve">14 Aug 2024</t>
  </si>
  <si>
    <t xml:space="preserve">17</t>
  </si>
  <si>
    <t xml:space="preserve">Ansal Housing Limited</t>
  </si>
  <si>
    <t xml:space="preserve">29 Aug 2023</t>
  </si>
  <si>
    <t xml:space="preserve">18</t>
  </si>
  <si>
    <t xml:space="preserve">ANSR Global Corporation Private Limited</t>
  </si>
  <si>
    <t xml:space="preserve">26 Apr 2024</t>
  </si>
  <si>
    <t xml:space="preserve">19</t>
  </si>
  <si>
    <t xml:space="preserve">Anthony Garments Private Limited</t>
  </si>
  <si>
    <t xml:space="preserve">15 Feb 2019</t>
  </si>
  <si>
    <t xml:space="preserve">20</t>
  </si>
  <si>
    <t xml:space="preserve">APM Projects Private Limited</t>
  </si>
  <si>
    <t xml:space="preserve">20 Sep 2021</t>
  </si>
  <si>
    <t xml:space="preserve">21</t>
  </si>
  <si>
    <t xml:space="preserve">Aprajita Microfinance Association</t>
  </si>
  <si>
    <t xml:space="preserve">08 Jul 2024</t>
  </si>
  <si>
    <t xml:space="preserve">22</t>
  </si>
  <si>
    <t xml:space="preserve">ARG Outlier Media Private Limited</t>
  </si>
  <si>
    <t xml:space="preserve">07 Aug 2024</t>
  </si>
  <si>
    <t xml:space="preserve">23</t>
  </si>
  <si>
    <t xml:space="preserve">ASBESCO (India) Private Limited</t>
  </si>
  <si>
    <t xml:space="preserve">08 Aug 2023</t>
  </si>
  <si>
    <t xml:space="preserve">24</t>
  </si>
  <si>
    <t xml:space="preserve">Aurore Life Sciences Pvt Ltd</t>
  </si>
  <si>
    <t xml:space="preserve">24 Mar 2023</t>
  </si>
  <si>
    <t xml:space="preserve">25</t>
  </si>
  <si>
    <t xml:space="preserve">Aurore Pharmaceuticals Private Limited</t>
  </si>
  <si>
    <t xml:space="preserve">26</t>
  </si>
  <si>
    <t xml:space="preserve">Austin Plywood Pvt. Ltd.</t>
  </si>
  <si>
    <t xml:space="preserve">16 Sep 2022</t>
  </si>
  <si>
    <t xml:space="preserve">27</t>
  </si>
  <si>
    <t xml:space="preserve">Ayush Texlene Limited</t>
  </si>
  <si>
    <t xml:space="preserve">28</t>
  </si>
  <si>
    <t xml:space="preserve">Bata India Limited</t>
  </si>
  <si>
    <t xml:space="preserve">23 Jul 2024</t>
  </si>
  <si>
    <t xml:space="preserve">29</t>
  </si>
  <si>
    <t xml:space="preserve">BBG Infrastructure Private Limited</t>
  </si>
  <si>
    <t xml:space="preserve">22 May 2023</t>
  </si>
  <si>
    <t xml:space="preserve">30</t>
  </si>
  <si>
    <t xml:space="preserve">Bewakoof Brands Private Limited</t>
  </si>
  <si>
    <t xml:space="preserve">27 Sep 2021</t>
  </si>
  <si>
    <t xml:space="preserve">31</t>
  </si>
  <si>
    <t xml:space="preserve">Bhagwan Mahaveer Memorial Jain Trust</t>
  </si>
  <si>
    <t xml:space="preserve">31 Dec 2019</t>
  </si>
  <si>
    <t xml:space="preserve">32</t>
  </si>
  <si>
    <t xml:space="preserve">Bharath Auto Cars Private Limited</t>
  </si>
  <si>
    <t xml:space="preserve">04 Sep 2023</t>
  </si>
  <si>
    <t xml:space="preserve">33</t>
  </si>
  <si>
    <t xml:space="preserve">Bhaurao Chavan Sahakari Sakhar Karkhana Limited</t>
  </si>
  <si>
    <t xml:space="preserve">28 Oct 2022</t>
  </si>
  <si>
    <t xml:space="preserve">34</t>
  </si>
  <si>
    <t xml:space="preserve">Bhumi Cottex Industry Private Limited</t>
  </si>
  <si>
    <t xml:space="preserve">10 Jul 2023</t>
  </si>
  <si>
    <t xml:space="preserve">35</t>
  </si>
  <si>
    <t xml:space="preserve">Bhuvaneswari Tex</t>
  </si>
  <si>
    <t xml:space="preserve">28 Dec 2023</t>
  </si>
  <si>
    <t xml:space="preserve">36</t>
  </si>
  <si>
    <t xml:space="preserve">Binjusaria Papers Private Limited</t>
  </si>
  <si>
    <t xml:space="preserve">14 Dec 2023</t>
  </si>
  <si>
    <t xml:space="preserve">37</t>
  </si>
  <si>
    <t xml:space="preserve">Bioplus Life Sciences Private Limited</t>
  </si>
  <si>
    <t xml:space="preserve">01 Oct 2024</t>
  </si>
  <si>
    <t xml:space="preserve">38</t>
  </si>
  <si>
    <t xml:space="preserve">Black Burn &amp; Co. Private Limited</t>
  </si>
  <si>
    <t xml:space="preserve">19 Jan 2023</t>
  </si>
  <si>
    <t xml:space="preserve">39</t>
  </si>
  <si>
    <t xml:space="preserve">C I Finlease Limited</t>
  </si>
  <si>
    <t xml:space="preserve">02 Jun 2017</t>
  </si>
  <si>
    <t xml:space="preserve">40</t>
  </si>
  <si>
    <t xml:space="preserve">C S Construction Company Private Limited</t>
  </si>
  <si>
    <t xml:space="preserve">29 Feb 2024</t>
  </si>
  <si>
    <t xml:space="preserve">41</t>
  </si>
  <si>
    <t xml:space="preserve">27 Jan 2025</t>
  </si>
  <si>
    <t xml:space="preserve">42</t>
  </si>
  <si>
    <t xml:space="preserve">C.E.O.A Educational Society</t>
  </si>
  <si>
    <t xml:space="preserve">30 Sep 2024</t>
  </si>
  <si>
    <t xml:space="preserve">43</t>
  </si>
  <si>
    <t xml:space="preserve">Catasynth Speciality Chemicals Private Limited</t>
  </si>
  <si>
    <t xml:space="preserve">15 Mar 2024</t>
  </si>
  <si>
    <t xml:space="preserve">44</t>
  </si>
  <si>
    <t xml:space="preserve">Celestial Aqua Limited</t>
  </si>
  <si>
    <t xml:space="preserve">27 May 2021</t>
  </si>
  <si>
    <t xml:space="preserve">45</t>
  </si>
  <si>
    <t xml:space="preserve">Cherian Varkey Construction Company Private Limited</t>
  </si>
  <si>
    <t xml:space="preserve">15 Apr 2024</t>
  </si>
  <si>
    <t xml:space="preserve">46</t>
  </si>
  <si>
    <t xml:space="preserve">Chetana Education Limited</t>
  </si>
  <si>
    <t xml:space="preserve">14 Mar 2023</t>
  </si>
  <si>
    <t xml:space="preserve">47</t>
  </si>
  <si>
    <t xml:space="preserve">Children'S Education Society</t>
  </si>
  <si>
    <t xml:space="preserve">48</t>
  </si>
  <si>
    <t xml:space="preserve">CIL Nova Petrochemicals Limited</t>
  </si>
  <si>
    <t xml:space="preserve">12 Feb 2018</t>
  </si>
  <si>
    <t xml:space="preserve">49</t>
  </si>
  <si>
    <t xml:space="preserve">Clair Engineers Private Limited</t>
  </si>
  <si>
    <t xml:space="preserve">50</t>
  </si>
  <si>
    <t xml:space="preserve">CMS IT Services Private Limited</t>
  </si>
  <si>
    <t xml:space="preserve">15 Feb 2023</t>
  </si>
  <si>
    <t xml:space="preserve">51</t>
  </si>
  <si>
    <t xml:space="preserve">Coperion Ideal Private Limited</t>
  </si>
  <si>
    <t xml:space="preserve">30 Oct 2018</t>
  </si>
  <si>
    <t xml:space="preserve">52</t>
  </si>
  <si>
    <t xml:space="preserve">Cyberwalk Tech Park Private Limited</t>
  </si>
  <si>
    <t xml:space="preserve">10 Jun 2022</t>
  </si>
  <si>
    <t xml:space="preserve">53</t>
  </si>
  <si>
    <t xml:space="preserve">Daund Sugar Private Limited</t>
  </si>
  <si>
    <t xml:space="preserve">02 Dec 2022</t>
  </si>
  <si>
    <t xml:space="preserve">54</t>
  </si>
  <si>
    <t xml:space="preserve">DH Limited</t>
  </si>
  <si>
    <t xml:space="preserve">15 Jul 2020</t>
  </si>
  <si>
    <t xml:space="preserve">55</t>
  </si>
  <si>
    <t xml:space="preserve">Divyasree Infrastructure Developers Private Limited</t>
  </si>
  <si>
    <t xml:space="preserve">19 Jul 2024</t>
  </si>
  <si>
    <t xml:space="preserve">56</t>
  </si>
  <si>
    <t xml:space="preserve">Dnh Projects Limited</t>
  </si>
  <si>
    <t xml:space="preserve">25 Jul 2019</t>
  </si>
  <si>
    <t xml:space="preserve">57</t>
  </si>
  <si>
    <t xml:space="preserve">Eastern Foods Private Limited</t>
  </si>
  <si>
    <t xml:space="preserve">17 Aug 2023</t>
  </si>
  <si>
    <t xml:space="preserve">58</t>
  </si>
  <si>
    <t xml:space="preserve">Electropath Services (India) Private Limited</t>
  </si>
  <si>
    <t xml:space="preserve">20 Sep 2017</t>
  </si>
  <si>
    <t xml:space="preserve">59</t>
  </si>
  <si>
    <t xml:space="preserve">Elgi Rubber Company Limited</t>
  </si>
  <si>
    <t xml:space="preserve">29 Oct 2021</t>
  </si>
  <si>
    <t xml:space="preserve">60</t>
  </si>
  <si>
    <t xml:space="preserve">Enerfra Projects (India) Pvt. Ltd</t>
  </si>
  <si>
    <t xml:space="preserve">20 Oct 2023</t>
  </si>
  <si>
    <t xml:space="preserve">61</t>
  </si>
  <si>
    <t xml:space="preserve">Enrich RD Infraprojects Private Limited</t>
  </si>
  <si>
    <t xml:space="preserve">62</t>
  </si>
  <si>
    <t xml:space="preserve">Fabfit Apparels (India) Private Limited</t>
  </si>
  <si>
    <t xml:space="preserve">30 Nov 2023</t>
  </si>
  <si>
    <t xml:space="preserve">63</t>
  </si>
  <si>
    <t xml:space="preserve">Field Motor Private Limited</t>
  </si>
  <si>
    <t xml:space="preserve">64</t>
  </si>
  <si>
    <t xml:space="preserve">Fine Wood Products Private Limited</t>
  </si>
  <si>
    <t xml:space="preserve">24 Apr 2020</t>
  </si>
  <si>
    <t xml:space="preserve">65</t>
  </si>
  <si>
    <t xml:space="preserve">Friends Land Developers</t>
  </si>
  <si>
    <t xml:space="preserve">19 Jul 2019</t>
  </si>
  <si>
    <t xml:space="preserve">66</t>
  </si>
  <si>
    <t xml:space="preserve">Fx Multitech Private Limited</t>
  </si>
  <si>
    <t xml:space="preserve">31 Jan 2019</t>
  </si>
  <si>
    <t xml:space="preserve">67</t>
  </si>
  <si>
    <t xml:space="preserve">Ganesan Builders Private Limited</t>
  </si>
  <si>
    <t xml:space="preserve">15 Feb 2024</t>
  </si>
  <si>
    <t xml:space="preserve">68</t>
  </si>
  <si>
    <t xml:space="preserve">Gargya Autocity Private Limited</t>
  </si>
  <si>
    <t xml:space="preserve">17 Oct 2017</t>
  </si>
  <si>
    <t xml:space="preserve">69</t>
  </si>
  <si>
    <t xml:space="preserve">Genisys Integrating System (India) Private Limited</t>
  </si>
  <si>
    <t xml:space="preserve">28 Aug 2023</t>
  </si>
  <si>
    <t xml:space="preserve">70</t>
  </si>
  <si>
    <t xml:space="preserve">Giesecke &amp; Devrient India Private Limited</t>
  </si>
  <si>
    <t xml:space="preserve">14 Aug 2023</t>
  </si>
  <si>
    <t xml:space="preserve">71</t>
  </si>
  <si>
    <t xml:space="preserve">GKC Projects Limited</t>
  </si>
  <si>
    <t xml:space="preserve">17 Jul 2018</t>
  </si>
  <si>
    <t xml:space="preserve">72</t>
  </si>
  <si>
    <t xml:space="preserve">GMR Energy Limited</t>
  </si>
  <si>
    <t xml:space="preserve">15 Feb 2018</t>
  </si>
  <si>
    <t xml:space="preserve">73</t>
  </si>
  <si>
    <t xml:space="preserve">GMR Kamalanga Energy Limited</t>
  </si>
  <si>
    <t xml:space="preserve">28 Feb 2018</t>
  </si>
  <si>
    <t xml:space="preserve">74</t>
  </si>
  <si>
    <t xml:space="preserve">Goodearth Maritime Limited</t>
  </si>
  <si>
    <t xml:space="preserve">30 Nov 2018</t>
  </si>
  <si>
    <t xml:space="preserve">75</t>
  </si>
  <si>
    <t xml:space="preserve">Grand Prix Engineering (P) Ltd.</t>
  </si>
  <si>
    <t xml:space="preserve">29 Nov 2021</t>
  </si>
  <si>
    <t xml:space="preserve">76</t>
  </si>
  <si>
    <t xml:space="preserve">Greateastern Udyog Private Limited</t>
  </si>
  <si>
    <t xml:space="preserve">77</t>
  </si>
  <si>
    <t xml:space="preserve">GSM Mega Infrastructures Private Limited</t>
  </si>
  <si>
    <t xml:space="preserve">17 Nov 2023</t>
  </si>
  <si>
    <t xml:space="preserve">79</t>
  </si>
  <si>
    <t xml:space="preserve">Highway Engineering Consultants</t>
  </si>
  <si>
    <t xml:space="preserve">10 Aug 2023</t>
  </si>
  <si>
    <t xml:space="preserve">80</t>
  </si>
  <si>
    <t xml:space="preserve">Hindustan Hardwares</t>
  </si>
  <si>
    <t xml:space="preserve">23 Nov 2023</t>
  </si>
  <si>
    <t xml:space="preserve">81</t>
  </si>
  <si>
    <t xml:space="preserve">Hindustan Shipyard Limited</t>
  </si>
  <si>
    <t xml:space="preserve">06 Dec 2024</t>
  </si>
  <si>
    <t xml:space="preserve">82</t>
  </si>
  <si>
    <t xml:space="preserve">Hindustan Steel Corporation</t>
  </si>
  <si>
    <t xml:space="preserve">30 Sep 2021</t>
  </si>
  <si>
    <t xml:space="preserve">78</t>
  </si>
  <si>
    <t xml:space="preserve">HI-Q Electronics (P) Limited</t>
  </si>
  <si>
    <t xml:space="preserve">28 May 2024</t>
  </si>
  <si>
    <t xml:space="preserve">83</t>
  </si>
  <si>
    <t xml:space="preserve">Hitech Hydraulics</t>
  </si>
  <si>
    <t xml:space="preserve">84</t>
  </si>
  <si>
    <t xml:space="preserve">Holy Faith International (P) Ltd</t>
  </si>
  <si>
    <t xml:space="preserve">05 Jul 2023</t>
  </si>
  <si>
    <t xml:space="preserve">85</t>
  </si>
  <si>
    <t xml:space="preserve">Hosley India Private Limited</t>
  </si>
  <si>
    <t xml:space="preserve">05 Jun 2023</t>
  </si>
  <si>
    <t xml:space="preserve">86</t>
  </si>
  <si>
    <t xml:space="preserve">Hyderabad Metropolitan Development Authority</t>
  </si>
  <si>
    <t xml:space="preserve">20 Mar 2024</t>
  </si>
  <si>
    <t xml:space="preserve">87</t>
  </si>
  <si>
    <t xml:space="preserve">Ibus Network &amp; Infrastructure Private Limited</t>
  </si>
  <si>
    <t xml:space="preserve">28 Apr 2023</t>
  </si>
  <si>
    <t xml:space="preserve">88</t>
  </si>
  <si>
    <t xml:space="preserve">Icomm Tele Ltd</t>
  </si>
  <si>
    <t xml:space="preserve">31 Aug 2018</t>
  </si>
  <si>
    <t xml:space="preserve">89</t>
  </si>
  <si>
    <t xml:space="preserve">IDE Apparels Private Limited</t>
  </si>
  <si>
    <t xml:space="preserve">90</t>
  </si>
  <si>
    <t xml:space="preserve">IL&amp;FS Tamil Nadu Power Company Limited</t>
  </si>
  <si>
    <t xml:space="preserve">91</t>
  </si>
  <si>
    <t xml:space="preserve">Indian Compressors Limited</t>
  </si>
  <si>
    <t xml:space="preserve">15 Jun 2018</t>
  </si>
  <si>
    <t xml:space="preserve">92</t>
  </si>
  <si>
    <t xml:space="preserve">Iscon Balaji Foods Pvt. Ltd.</t>
  </si>
  <si>
    <t xml:space="preserve">14 Jul 2021</t>
  </si>
  <si>
    <t xml:space="preserve">93</t>
  </si>
  <si>
    <t xml:space="preserve">Itw Consulting Pvt Ltd</t>
  </si>
  <si>
    <t xml:space="preserve">24 Nov 2022</t>
  </si>
  <si>
    <t xml:space="preserve">94</t>
  </si>
  <si>
    <t xml:space="preserve">J Matadee Free Trade Zone Private Limited</t>
  </si>
  <si>
    <t xml:space="preserve">18 Jan 2017</t>
  </si>
  <si>
    <t xml:space="preserve">95</t>
  </si>
  <si>
    <t xml:space="preserve">Janaadhar (India) Private Limited</t>
  </si>
  <si>
    <t xml:space="preserve">16 May 2024</t>
  </si>
  <si>
    <t xml:space="preserve">96</t>
  </si>
  <si>
    <t xml:space="preserve">Jay Kishan Fibre Private Limited</t>
  </si>
  <si>
    <t xml:space="preserve">13 Nov 2017</t>
  </si>
  <si>
    <t xml:space="preserve">97</t>
  </si>
  <si>
    <t xml:space="preserve">Jaymala Infrastructure Private Limited</t>
  </si>
  <si>
    <t xml:space="preserve">10 Nov 2017</t>
  </si>
  <si>
    <t xml:space="preserve">98</t>
  </si>
  <si>
    <t xml:space="preserve">Jeans Knit Private Limited</t>
  </si>
  <si>
    <t xml:space="preserve">23 Sep 2022</t>
  </si>
  <si>
    <t xml:space="preserve">99</t>
  </si>
  <si>
    <t xml:space="preserve">JSW Vayu (Godavari) Private Limited</t>
  </si>
  <si>
    <t xml:space="preserve">25 Jul 2022</t>
  </si>
  <si>
    <t xml:space="preserve">100</t>
  </si>
  <si>
    <t xml:space="preserve">K A I International Pvt. Ltd.</t>
  </si>
  <si>
    <t xml:space="preserve">13 Sep 2021</t>
  </si>
  <si>
    <t xml:space="preserve">101</t>
  </si>
  <si>
    <t xml:space="preserve">Kala Jyothi Process Pvt. Ltd.</t>
  </si>
  <si>
    <t xml:space="preserve">102</t>
  </si>
  <si>
    <t xml:space="preserve">Kalpesh Corporation</t>
  </si>
  <si>
    <t xml:space="preserve">21 Dec 2022</t>
  </si>
  <si>
    <t xml:space="preserve">103</t>
  </si>
  <si>
    <t xml:space="preserve">Kalthia Engineering and Construction Limited</t>
  </si>
  <si>
    <t xml:space="preserve">15 Mar 2023</t>
  </si>
  <si>
    <t xml:space="preserve">104</t>
  </si>
  <si>
    <t xml:space="preserve">Kalthia Infra-Con Private Limited</t>
  </si>
  <si>
    <t xml:space="preserve">105</t>
  </si>
  <si>
    <t xml:space="preserve">Kandhari Beverages Private Limited</t>
  </si>
  <si>
    <t xml:space="preserve">21 Mar 2025</t>
  </si>
  <si>
    <t xml:space="preserve">106</t>
  </si>
  <si>
    <t xml:space="preserve">Karunya Educational and Research Trust</t>
  </si>
  <si>
    <t xml:space="preserve">02 Apr 2024</t>
  </si>
  <si>
    <t xml:space="preserve">107</t>
  </si>
  <si>
    <t xml:space="preserve">108</t>
  </si>
  <si>
    <t xml:space="preserve">Kaveri Silk Mills Private Limited</t>
  </si>
  <si>
    <t xml:space="preserve">01 Jun 2017</t>
  </si>
  <si>
    <t xml:space="preserve">109</t>
  </si>
  <si>
    <t xml:space="preserve">Kems Forgings Limited</t>
  </si>
  <si>
    <t xml:space="preserve">07 Mar 2024</t>
  </si>
  <si>
    <t xml:space="preserve">110</t>
  </si>
  <si>
    <t xml:space="preserve">KG Information Systems Private Limited</t>
  </si>
  <si>
    <t xml:space="preserve">06 Feb 2023</t>
  </si>
  <si>
    <t xml:space="preserve">111</t>
  </si>
  <si>
    <t xml:space="preserve">Khemani Distilleries Private Limited</t>
  </si>
  <si>
    <t xml:space="preserve">112</t>
  </si>
  <si>
    <t xml:space="preserve">Kothari Cars Private Limited</t>
  </si>
  <si>
    <t xml:space="preserve">04 Sep 2024</t>
  </si>
  <si>
    <t xml:space="preserve">113</t>
  </si>
  <si>
    <t xml:space="preserve">Kumar Arch Tech Limited</t>
  </si>
  <si>
    <t xml:space="preserve">03 May 2024</t>
  </si>
  <si>
    <t xml:space="preserve">114</t>
  </si>
  <si>
    <t xml:space="preserve">L.N. Malviya Infra Projects Pvt. Ltd.</t>
  </si>
  <si>
    <t xml:space="preserve">115</t>
  </si>
  <si>
    <t xml:space="preserve">Lahoti Overseas Ltd.</t>
  </si>
  <si>
    <t xml:space="preserve">13 Sep 2024</t>
  </si>
  <si>
    <t xml:space="preserve">116</t>
  </si>
  <si>
    <t xml:space="preserve">Lakshmi Vacuum Heat Treaters Pvt Ltd</t>
  </si>
  <si>
    <t xml:space="preserve">11 Jul 2024</t>
  </si>
  <si>
    <t xml:space="preserve">117</t>
  </si>
  <si>
    <t xml:space="preserve">Lakshmi Vacuum Technologies Pvt. Ltd.</t>
  </si>
  <si>
    <t xml:space="preserve">118</t>
  </si>
  <si>
    <t xml:space="preserve">Lanarsy Infra Limited</t>
  </si>
  <si>
    <t xml:space="preserve">27 May 2022</t>
  </si>
  <si>
    <t xml:space="preserve">119</t>
  </si>
  <si>
    <t xml:space="preserve">Laxmi Technical Textile Private Limited</t>
  </si>
  <si>
    <t xml:space="preserve">23 Mar 2023</t>
  </si>
  <si>
    <t xml:space="preserve">120</t>
  </si>
  <si>
    <t xml:space="preserve">Leapfrog Engineering Services Limited</t>
  </si>
  <si>
    <t xml:space="preserve">16 Aug 2017</t>
  </si>
  <si>
    <t xml:space="preserve">121</t>
  </si>
  <si>
    <t xml:space="preserve">Leo Muthu Educational Trust</t>
  </si>
  <si>
    <t xml:space="preserve">08 Nov 2023</t>
  </si>
  <si>
    <t xml:space="preserve">122</t>
  </si>
  <si>
    <t xml:space="preserve">Limitorque India Limited</t>
  </si>
  <si>
    <t xml:space="preserve">15 Jul 2019</t>
  </si>
  <si>
    <t xml:space="preserve">123</t>
  </si>
  <si>
    <t xml:space="preserve">M Hanumantha Rao</t>
  </si>
  <si>
    <t xml:space="preserve">03 Jun 2024</t>
  </si>
  <si>
    <t xml:space="preserve">124</t>
  </si>
  <si>
    <t xml:space="preserve">M.M.Vora Automobiles Private Limited</t>
  </si>
  <si>
    <t xml:space="preserve">22 Sep 2022</t>
  </si>
  <si>
    <t xml:space="preserve">125</t>
  </si>
  <si>
    <t xml:space="preserve">M3M India Private Limited</t>
  </si>
  <si>
    <t xml:space="preserve">126</t>
  </si>
  <si>
    <t xml:space="preserve">Maa Kali Alloys Udyog Private Limited</t>
  </si>
  <si>
    <t xml:space="preserve">15 Dec 2017</t>
  </si>
  <si>
    <t xml:space="preserve">127</t>
  </si>
  <si>
    <t xml:space="preserve">Madhucon Granites Limited</t>
  </si>
  <si>
    <t xml:space="preserve">16 Jul 2018</t>
  </si>
  <si>
    <t xml:space="preserve">128</t>
  </si>
  <si>
    <t xml:space="preserve">Magal Engg. Tech Private Limited</t>
  </si>
  <si>
    <t xml:space="preserve">18 Mar 2024</t>
  </si>
  <si>
    <t xml:space="preserve">129</t>
  </si>
  <si>
    <t xml:space="preserve">Magnam Netlink Pvt. Ltd.</t>
  </si>
  <si>
    <t xml:space="preserve">23 Aug 2022</t>
  </si>
  <si>
    <t xml:space="preserve">130</t>
  </si>
  <si>
    <t xml:space="preserve">Mahesh Value Products Private Limited</t>
  </si>
  <si>
    <t xml:space="preserve">131</t>
  </si>
  <si>
    <t xml:space="preserve">Mallemaala Entertainments Private Limited</t>
  </si>
  <si>
    <t xml:space="preserve">11 Mar 2024</t>
  </si>
  <si>
    <t xml:space="preserve">132</t>
  </si>
  <si>
    <t xml:space="preserve">Mangalore Electricity Supply Company Limited</t>
  </si>
  <si>
    <t xml:space="preserve">16 Apr 2024</t>
  </si>
  <si>
    <t xml:space="preserve">133</t>
  </si>
  <si>
    <t xml:space="preserve">Martco Export Private Limited</t>
  </si>
  <si>
    <t xml:space="preserve">29 Sep 2020</t>
  </si>
  <si>
    <t xml:space="preserve">134</t>
  </si>
  <si>
    <t xml:space="preserve">Mas Additives Private Limited</t>
  </si>
  <si>
    <t xml:space="preserve">11 May 2023</t>
  </si>
  <si>
    <t xml:space="preserve">135</t>
  </si>
  <si>
    <t xml:space="preserve">Mathura Fibres and Cotton Industries</t>
  </si>
  <si>
    <t xml:space="preserve">136</t>
  </si>
  <si>
    <t xml:space="preserve">Mayajaal Entertainment Private Limited</t>
  </si>
  <si>
    <t xml:space="preserve">137</t>
  </si>
  <si>
    <t xml:space="preserve">Mayur Enterprise</t>
  </si>
  <si>
    <t xml:space="preserve">06 Oct 2017</t>
  </si>
  <si>
    <t xml:space="preserve">138</t>
  </si>
  <si>
    <t xml:space="preserve">Megh and Ami Exports Private Limited</t>
  </si>
  <si>
    <t xml:space="preserve">13 Jun 2017</t>
  </si>
  <si>
    <t xml:space="preserve">139</t>
  </si>
  <si>
    <t xml:space="preserve">MeritTrac Services Private Limited</t>
  </si>
  <si>
    <t xml:space="preserve">140</t>
  </si>
  <si>
    <t xml:space="preserve">MFAR Constructions Private Limited</t>
  </si>
  <si>
    <t xml:space="preserve">15 May 2017</t>
  </si>
  <si>
    <t xml:space="preserve">141</t>
  </si>
  <si>
    <t xml:space="preserve">Miraya Realty Private Limited</t>
  </si>
  <si>
    <t xml:space="preserve">28 Sep 2022</t>
  </si>
  <si>
    <t xml:space="preserve">142</t>
  </si>
  <si>
    <t xml:space="preserve">MITCON Consultancy and Engineering Services Limited</t>
  </si>
  <si>
    <t xml:space="preserve">06 Mar 2020</t>
  </si>
  <si>
    <t xml:space="preserve">143</t>
  </si>
  <si>
    <t xml:space="preserve">MMTP Projects Private Limited</t>
  </si>
  <si>
    <t xml:space="preserve">05 Jul 2024</t>
  </si>
  <si>
    <t xml:space="preserve">144</t>
  </si>
  <si>
    <t xml:space="preserve">MNR Educational Trust</t>
  </si>
  <si>
    <t xml:space="preserve">28 Feb 2023</t>
  </si>
  <si>
    <t xml:space="preserve">145</t>
  </si>
  <si>
    <t xml:space="preserve">MNR Research Conventions (P) Ltd.</t>
  </si>
  <si>
    <t xml:space="preserve">146</t>
  </si>
  <si>
    <t xml:space="preserve">Mohindra Fasteners Limited</t>
  </si>
  <si>
    <t xml:space="preserve">05 Jan 2024</t>
  </si>
  <si>
    <t xml:space="preserve">147</t>
  </si>
  <si>
    <t xml:space="preserve">MPP Technologies Private Limited</t>
  </si>
  <si>
    <t xml:space="preserve">148</t>
  </si>
  <si>
    <t xml:space="preserve">My Auto World (Kanpur) Pvt. Ltd.</t>
  </si>
  <si>
    <t xml:space="preserve">149</t>
  </si>
  <si>
    <t xml:space="preserve">Mytrah Vayu (Indravati) Private Limited</t>
  </si>
  <si>
    <t xml:space="preserve">15 Mar 2021</t>
  </si>
  <si>
    <t xml:space="preserve">150</t>
  </si>
  <si>
    <t xml:space="preserve">Mytrah Vayu (Sabarmati) Private Limited</t>
  </si>
  <si>
    <t xml:space="preserve">17 May 2021</t>
  </si>
  <si>
    <t xml:space="preserve">151</t>
  </si>
  <si>
    <t xml:space="preserve">N.D. Gupta &amp; Sons</t>
  </si>
  <si>
    <t xml:space="preserve">24 Jan 2018</t>
  </si>
  <si>
    <t xml:space="preserve">152</t>
  </si>
  <si>
    <t xml:space="preserve">N.R. Constructions</t>
  </si>
  <si>
    <t xml:space="preserve">16 Aug 2018</t>
  </si>
  <si>
    <t xml:space="preserve">153</t>
  </si>
  <si>
    <t xml:space="preserve">N.S. Associates Private Limited</t>
  </si>
  <si>
    <t xml:space="preserve">15 May 2019</t>
  </si>
  <si>
    <t xml:space="preserve">154</t>
  </si>
  <si>
    <t xml:space="preserve">Nanda Infra Construction Private Limited</t>
  </si>
  <si>
    <t xml:space="preserve">16 Apr 2018</t>
  </si>
  <si>
    <t xml:space="preserve">155</t>
  </si>
  <si>
    <t xml:space="preserve">Nandan Terry Limited</t>
  </si>
  <si>
    <t xml:space="preserve">156</t>
  </si>
  <si>
    <t xml:space="preserve">Narendra Dev (Railways)</t>
  </si>
  <si>
    <t xml:space="preserve">157</t>
  </si>
  <si>
    <t xml:space="preserve">Narendra Dev Girrajji Constructions (JV)</t>
  </si>
  <si>
    <t xml:space="preserve">158</t>
  </si>
  <si>
    <t xml:space="preserve">National Projects Construction Corporation Limited</t>
  </si>
  <si>
    <t xml:space="preserve">26 Jul 2024</t>
  </si>
  <si>
    <t xml:space="preserve">159</t>
  </si>
  <si>
    <t xml:space="preserve">Nav Shikha Polypack Industries Private Limited</t>
  </si>
  <si>
    <t xml:space="preserve">17 Oct 2023</t>
  </si>
  <si>
    <t xml:space="preserve">160</t>
  </si>
  <si>
    <t xml:space="preserve">Navrathan Jewellers Private Limited</t>
  </si>
  <si>
    <t xml:space="preserve">09 Oct 2023</t>
  </si>
  <si>
    <t xml:space="preserve">161</t>
  </si>
  <si>
    <t xml:space="preserve">Nectar Crafts</t>
  </si>
  <si>
    <t xml:space="preserve">162</t>
  </si>
  <si>
    <t xml:space="preserve">Nilons Enterprises Private Limited</t>
  </si>
  <si>
    <t xml:space="preserve">09 Sep 2024</t>
  </si>
  <si>
    <t xml:space="preserve">163</t>
  </si>
  <si>
    <t xml:space="preserve">NIS Management Limited</t>
  </si>
  <si>
    <t xml:space="preserve">21 Nov 2023</t>
  </si>
  <si>
    <t xml:space="preserve">164</t>
  </si>
  <si>
    <t xml:space="preserve">Nitrex Chemicals India Limited</t>
  </si>
  <si>
    <t xml:space="preserve">10 Jan 2024</t>
  </si>
  <si>
    <t xml:space="preserve">165</t>
  </si>
  <si>
    <t xml:space="preserve">NTECK Automotive Private Limited</t>
  </si>
  <si>
    <t xml:space="preserve">166</t>
  </si>
  <si>
    <t xml:space="preserve">Octiva Ceramic</t>
  </si>
  <si>
    <t xml:space="preserve">167</t>
  </si>
  <si>
    <t xml:space="preserve">Om Associates</t>
  </si>
  <si>
    <t xml:space="preserve">20 Sep 2019</t>
  </si>
  <si>
    <t xml:space="preserve">168</t>
  </si>
  <si>
    <t xml:space="preserve">Onward Technologies Limited</t>
  </si>
  <si>
    <t xml:space="preserve">16 Oct 2023</t>
  </si>
  <si>
    <t xml:space="preserve">169</t>
  </si>
  <si>
    <t xml:space="preserve">Organic India Private Limited</t>
  </si>
  <si>
    <t xml:space="preserve">08 Jun 2023</t>
  </si>
  <si>
    <t xml:space="preserve">170</t>
  </si>
  <si>
    <t xml:space="preserve">Orient Palace</t>
  </si>
  <si>
    <t xml:space="preserve">20 Apr 2022</t>
  </si>
  <si>
    <t xml:space="preserve">171</t>
  </si>
  <si>
    <t xml:space="preserve">Pacific Industries Limited</t>
  </si>
  <si>
    <t xml:space="preserve">172</t>
  </si>
  <si>
    <t xml:space="preserve">Padam Interiors</t>
  </si>
  <si>
    <t xml:space="preserve">15 Jan 2024</t>
  </si>
  <si>
    <t xml:space="preserve">173</t>
  </si>
  <si>
    <t xml:space="preserve">Parakh Foods and Oils Limited</t>
  </si>
  <si>
    <t xml:space="preserve">174</t>
  </si>
  <si>
    <t xml:space="preserve">Parisons Agrotech Private Limited</t>
  </si>
  <si>
    <t xml:space="preserve">175</t>
  </si>
  <si>
    <t xml:space="preserve">Parisons Foods Private Limited</t>
  </si>
  <si>
    <t xml:space="preserve">176</t>
  </si>
  <si>
    <t xml:space="preserve">Parisons Roller Flour Mills Private Limited</t>
  </si>
  <si>
    <t xml:space="preserve">177</t>
  </si>
  <si>
    <t xml:space="preserve">Parth Concast Limited</t>
  </si>
  <si>
    <t xml:space="preserve">178</t>
  </si>
  <si>
    <t xml:space="preserve">Parveen Industries Private Limited</t>
  </si>
  <si>
    <t xml:space="preserve">23 Dec 2020</t>
  </si>
  <si>
    <t xml:space="preserve">179</t>
  </si>
  <si>
    <t xml:space="preserve">Perfect Engineering Associates Private Limited</t>
  </si>
  <si>
    <t xml:space="preserve">30 Sep 2019</t>
  </si>
  <si>
    <t xml:space="preserve">180</t>
  </si>
  <si>
    <t xml:space="preserve">Pluto Plaza Private Limited</t>
  </si>
  <si>
    <t xml:space="preserve">16 Mar 2018</t>
  </si>
  <si>
    <t xml:space="preserve">181</t>
  </si>
  <si>
    <t xml:space="preserve">PMV Maltings Private Limited</t>
  </si>
  <si>
    <t xml:space="preserve">15 Jan 2020</t>
  </si>
  <si>
    <t xml:space="preserve">182</t>
  </si>
  <si>
    <t xml:space="preserve">Popees Baby Care Products Pvt Ltd</t>
  </si>
  <si>
    <t xml:space="preserve">26 May 2022</t>
  </si>
  <si>
    <t xml:space="preserve">183</t>
  </si>
  <si>
    <t xml:space="preserve">Prestige Metallics Private Limited</t>
  </si>
  <si>
    <t xml:space="preserve">10 May 2021</t>
  </si>
  <si>
    <t xml:space="preserve">184</t>
  </si>
  <si>
    <t xml:space="preserve">Prognosys Medical Systems Pvt Ltd</t>
  </si>
  <si>
    <t xml:space="preserve">185</t>
  </si>
  <si>
    <t xml:space="preserve">PVP Developers</t>
  </si>
  <si>
    <t xml:space="preserve">186</t>
  </si>
  <si>
    <t xml:space="preserve">Pyrotech Workspace Solutions Private Limited</t>
  </si>
  <si>
    <t xml:space="preserve">187</t>
  </si>
  <si>
    <t xml:space="preserve">Q2Q Solutions Private Limited</t>
  </si>
  <si>
    <t xml:space="preserve">17 Dec 2019</t>
  </si>
  <si>
    <t xml:space="preserve">188</t>
  </si>
  <si>
    <t xml:space="preserve">R R Gold Palace Pvt Ltd</t>
  </si>
  <si>
    <t xml:space="preserve">26 Sep 2017</t>
  </si>
  <si>
    <t xml:space="preserve">189</t>
  </si>
  <si>
    <t xml:space="preserve">Raipur Power and Steel Limited</t>
  </si>
  <si>
    <t xml:space="preserve">190</t>
  </si>
  <si>
    <t xml:space="preserve">Rama Overseas Limited</t>
  </si>
  <si>
    <t xml:space="preserve">191</t>
  </si>
  <si>
    <t xml:space="preserve">Rashi Steel &amp; Power Ltd</t>
  </si>
  <si>
    <t xml:space="preserve">26 Jun 2018</t>
  </si>
  <si>
    <t xml:space="preserve">192</t>
  </si>
  <si>
    <t xml:space="preserve">Ravin Infraproject Pvt Ltd</t>
  </si>
  <si>
    <t xml:space="preserve">25 Sep 2023</t>
  </si>
  <si>
    <t xml:space="preserve">193</t>
  </si>
  <si>
    <t xml:space="preserve">Rawmate Solutions</t>
  </si>
  <si>
    <t xml:space="preserve">27 Feb 2020</t>
  </si>
  <si>
    <t xml:space="preserve">194</t>
  </si>
  <si>
    <t xml:space="preserve">Reliance Power Limited</t>
  </si>
  <si>
    <t xml:space="preserve">19 Nov 2018</t>
  </si>
  <si>
    <t xml:space="preserve">195</t>
  </si>
  <si>
    <t xml:space="preserve">Riddhi Siddhi Cotfiber Private Limited</t>
  </si>
  <si>
    <t xml:space="preserve">05 Jun 2024</t>
  </si>
  <si>
    <t xml:space="preserve">196</t>
  </si>
  <si>
    <t xml:space="preserve">Royal Tyres Private Limited</t>
  </si>
  <si>
    <t xml:space="preserve">30 Apr 2019</t>
  </si>
  <si>
    <t xml:space="preserve">197</t>
  </si>
  <si>
    <t xml:space="preserve">S A Trading Company</t>
  </si>
  <si>
    <t xml:space="preserve">198</t>
  </si>
  <si>
    <t xml:space="preserve">S.Subrahmanyan Construction Co. Private Limited</t>
  </si>
  <si>
    <t xml:space="preserve">28 Jun 2023</t>
  </si>
  <si>
    <t xml:space="preserve">199</t>
  </si>
  <si>
    <t xml:space="preserve">Safar Polyfibre Pvt. Ltd.</t>
  </si>
  <si>
    <t xml:space="preserve">30 May 2019</t>
  </si>
  <si>
    <t xml:space="preserve">200</t>
  </si>
  <si>
    <t xml:space="preserve">Sai Eternal Foundation</t>
  </si>
  <si>
    <t xml:space="preserve">26 Oct 2017</t>
  </si>
  <si>
    <t xml:space="preserve">201</t>
  </si>
  <si>
    <t xml:space="preserve">Sai Ram Constructions</t>
  </si>
  <si>
    <t xml:space="preserve">202</t>
  </si>
  <si>
    <t xml:space="preserve">Sanghar exports</t>
  </si>
  <si>
    <t xml:space="preserve">02 Aug 2017</t>
  </si>
  <si>
    <t xml:space="preserve">203</t>
  </si>
  <si>
    <t xml:space="preserve">SCR Nirman Private Limited</t>
  </si>
  <si>
    <t xml:space="preserve">16 Jan 2019</t>
  </si>
  <si>
    <t xml:space="preserve">204</t>
  </si>
  <si>
    <t xml:space="preserve">Shekar Logistics Pvt Ltd</t>
  </si>
  <si>
    <t xml:space="preserve">16 Aug 2019</t>
  </si>
  <si>
    <t xml:space="preserve">205</t>
  </si>
  <si>
    <t xml:space="preserve">Shivalaya Amgaon Highways Private Limited</t>
  </si>
  <si>
    <t xml:space="preserve">28 Jul 2023</t>
  </si>
  <si>
    <t xml:space="preserve">206</t>
  </si>
  <si>
    <t xml:space="preserve">Shivalaya Goregaon Highways Private Limited</t>
  </si>
  <si>
    <t xml:space="preserve">207</t>
  </si>
  <si>
    <t xml:space="preserve">Shorapur Solar Power Limited</t>
  </si>
  <si>
    <t xml:space="preserve">08 Jan 2024</t>
  </si>
  <si>
    <t xml:space="preserve">208</t>
  </si>
  <si>
    <t xml:space="preserve">Shree Balbir Food Product Private Limited</t>
  </si>
  <si>
    <t xml:space="preserve">209</t>
  </si>
  <si>
    <t xml:space="preserve">Shree Chhatrapati Shahu Sahakari Sakhar Karkhana Limited</t>
  </si>
  <si>
    <t xml:space="preserve">210</t>
  </si>
  <si>
    <t xml:space="preserve">Shree Renuka Sugars Limited</t>
  </si>
  <si>
    <t xml:space="preserve">07 Nov 2023</t>
  </si>
  <si>
    <t xml:space="preserve">211</t>
  </si>
  <si>
    <t xml:space="preserve">Shrem Infra Invest Private Limited</t>
  </si>
  <si>
    <t xml:space="preserve">21 Dec 2023</t>
  </si>
  <si>
    <t xml:space="preserve">212</t>
  </si>
  <si>
    <t xml:space="preserve">Shri Aruna Constructions Private Limited</t>
  </si>
  <si>
    <t xml:space="preserve">213</t>
  </si>
  <si>
    <t xml:space="preserve">Shri Muniveer Spinning Mills</t>
  </si>
  <si>
    <t xml:space="preserve">14 Jun 2019</t>
  </si>
  <si>
    <t xml:space="preserve">214</t>
  </si>
  <si>
    <t xml:space="preserve">Shri Ramalinga Mills Private Limited</t>
  </si>
  <si>
    <t xml:space="preserve">215</t>
  </si>
  <si>
    <t xml:space="preserve">Sidhi Vinayak Foundation</t>
  </si>
  <si>
    <t xml:space="preserve">13 Jan 2021</t>
  </si>
  <si>
    <t xml:space="preserve">216</t>
  </si>
  <si>
    <t xml:space="preserve">Silver Star Finance and Leasing Limited</t>
  </si>
  <si>
    <t xml:space="preserve">27 Aug 2024</t>
  </si>
  <si>
    <t xml:space="preserve">217</t>
  </si>
  <si>
    <t xml:space="preserve">Singla Forging Private Limited</t>
  </si>
  <si>
    <t xml:space="preserve">218</t>
  </si>
  <si>
    <t xml:space="preserve">Siri Tecon</t>
  </si>
  <si>
    <t xml:space="preserve">29 Apr 2024</t>
  </si>
  <si>
    <t xml:space="preserve">219</t>
  </si>
  <si>
    <t xml:space="preserve">Sivaraj Spinning Mills Private Limited</t>
  </si>
  <si>
    <t xml:space="preserve">18 Jul 2022</t>
  </si>
  <si>
    <t xml:space="preserve">220</t>
  </si>
  <si>
    <t xml:space="preserve">SKH Sheet Metals Components Private Limited</t>
  </si>
  <si>
    <t xml:space="preserve">06 Oct 2020</t>
  </si>
  <si>
    <t xml:space="preserve">221</t>
  </si>
  <si>
    <t xml:space="preserve">Skyline Foundations and Structures Private Limited</t>
  </si>
  <si>
    <t xml:space="preserve">27 Sep 2024</t>
  </si>
  <si>
    <t xml:space="preserve">222</t>
  </si>
  <si>
    <t xml:space="preserve">SNQS International Socks Private Limited</t>
  </si>
  <si>
    <t xml:space="preserve">27 Sep 2018</t>
  </si>
  <si>
    <t xml:space="preserve">223</t>
  </si>
  <si>
    <t xml:space="preserve">Som Projects Pvt. Ltd.</t>
  </si>
  <si>
    <t xml:space="preserve">27 Mar 2024</t>
  </si>
  <si>
    <t xml:space="preserve">224</t>
  </si>
  <si>
    <t xml:space="preserve">Sowbhagya Biotech Private Limited</t>
  </si>
  <si>
    <t xml:space="preserve">27 Aug 2018</t>
  </si>
  <si>
    <t xml:space="preserve">225</t>
  </si>
  <si>
    <t xml:space="preserve">Spacetech Equipments &amp; Structurals Pvt Ltd</t>
  </si>
  <si>
    <t xml:space="preserve">03 Apr 2018</t>
  </si>
  <si>
    <t xml:space="preserve">226</t>
  </si>
  <si>
    <t xml:space="preserve">Spruce Enterprises Pvt. Ltd.</t>
  </si>
  <si>
    <t xml:space="preserve">20 Jun 2024</t>
  </si>
  <si>
    <t xml:space="preserve">227</t>
  </si>
  <si>
    <t xml:space="preserve">Sri Lalithambighai Textiles Private Limited</t>
  </si>
  <si>
    <t xml:space="preserve">228</t>
  </si>
  <si>
    <t xml:space="preserve">Sri Ramadas paper Boards Pvt Ltd</t>
  </si>
  <si>
    <t xml:space="preserve">18 Jan 2024</t>
  </si>
  <si>
    <t xml:space="preserve">229</t>
  </si>
  <si>
    <t xml:space="preserve">Sri Shanmugavel Mills Private Limited</t>
  </si>
  <si>
    <t xml:space="preserve">230</t>
  </si>
  <si>
    <t xml:space="preserve">Srijan Realty Private Limited</t>
  </si>
  <si>
    <t xml:space="preserve">26 Feb 2024</t>
  </si>
  <si>
    <t xml:space="preserve">231</t>
  </si>
  <si>
    <t xml:space="preserve">SS Developers</t>
  </si>
  <si>
    <t xml:space="preserve">15 Dec 2020</t>
  </si>
  <si>
    <t xml:space="preserve">232</t>
  </si>
  <si>
    <t xml:space="preserve">Stanadyne India Private Limited</t>
  </si>
  <si>
    <t xml:space="preserve">233</t>
  </si>
  <si>
    <t xml:space="preserve">Standard Consultants Limited</t>
  </si>
  <si>
    <t xml:space="preserve">19 May 2017</t>
  </si>
  <si>
    <t xml:space="preserve">234</t>
  </si>
  <si>
    <t xml:space="preserve">Star Automobiles</t>
  </si>
  <si>
    <t xml:space="preserve">03 Apr 2024</t>
  </si>
  <si>
    <t xml:space="preserve">235</t>
  </si>
  <si>
    <t xml:space="preserve">Subadra Textile Private Limited</t>
  </si>
  <si>
    <t xml:space="preserve">236</t>
  </si>
  <si>
    <t xml:space="preserve">Supreme Power Equipment Limited</t>
  </si>
  <si>
    <t xml:space="preserve">08 Dec 2023</t>
  </si>
  <si>
    <t xml:space="preserve">237</t>
  </si>
  <si>
    <t xml:space="preserve">Synergy Systems &amp; Solutions</t>
  </si>
  <si>
    <t xml:space="preserve">238</t>
  </si>
  <si>
    <t xml:space="preserve">THE MALT COMPANY (INDIA) PRIVATE LIMITED</t>
  </si>
  <si>
    <t xml:space="preserve">239</t>
  </si>
  <si>
    <t xml:space="preserve">Tightwell Fastners</t>
  </si>
  <si>
    <t xml:space="preserve">31 Oct 2018</t>
  </si>
  <si>
    <t xml:space="preserve">240</t>
  </si>
  <si>
    <t xml:space="preserve">Transmission Corporation of Andhra Pradesh Limited</t>
  </si>
  <si>
    <t xml:space="preserve">16 Mar 2023</t>
  </si>
  <si>
    <t xml:space="preserve">241</t>
  </si>
  <si>
    <t xml:space="preserve">Transworld Terminals Private Limited</t>
  </si>
  <si>
    <t xml:space="preserve">31 May 2024</t>
  </si>
  <si>
    <t xml:space="preserve">242</t>
  </si>
  <si>
    <t xml:space="preserve">Trikona Pharmaceuticals Pvt Ltd</t>
  </si>
  <si>
    <t xml:space="preserve">24 May 2023</t>
  </si>
  <si>
    <t xml:space="preserve">243</t>
  </si>
  <si>
    <t xml:space="preserve">Tripura Natural Gas Company Limited</t>
  </si>
  <si>
    <t xml:space="preserve">25 Aug 2023</t>
  </si>
  <si>
    <t xml:space="preserve">244</t>
  </si>
  <si>
    <t xml:space="preserve">United Air Express</t>
  </si>
  <si>
    <t xml:space="preserve">245</t>
  </si>
  <si>
    <t xml:space="preserve">United Infracore Limited</t>
  </si>
  <si>
    <t xml:space="preserve">246</t>
  </si>
  <si>
    <t xml:space="preserve">Vedha Spinning Mills Private Limited</t>
  </si>
  <si>
    <t xml:space="preserve">247</t>
  </si>
  <si>
    <t xml:space="preserve">Veer Oil and General Mills</t>
  </si>
  <si>
    <t xml:space="preserve">248</t>
  </si>
  <si>
    <t xml:space="preserve">Vijayawada Municipal Corporation</t>
  </si>
  <si>
    <t xml:space="preserve">16 Jul 2021</t>
  </si>
  <si>
    <t xml:space="preserve">249</t>
  </si>
  <si>
    <t xml:space="preserve">Virgo Aluminum Limited</t>
  </si>
  <si>
    <t xml:space="preserve">250</t>
  </si>
  <si>
    <t xml:space="preserve">Vishal Containers Limited</t>
  </si>
  <si>
    <t xml:space="preserve">28 Mar 2024</t>
  </si>
  <si>
    <t xml:space="preserve">251</t>
  </si>
  <si>
    <t xml:space="preserve">Vishesh Engineering Company</t>
  </si>
  <si>
    <t xml:space="preserve">21 May 2024</t>
  </si>
  <si>
    <t xml:space="preserve">252</t>
  </si>
  <si>
    <t xml:space="preserve">Viswateja Spinning Mills Private Limited</t>
  </si>
  <si>
    <t xml:space="preserve">29 Jul 2019</t>
  </si>
  <si>
    <t xml:space="preserve">253</t>
  </si>
  <si>
    <t xml:space="preserve">Wadpack Pvt Ltd</t>
  </si>
  <si>
    <t xml:space="preserve">254</t>
  </si>
  <si>
    <t xml:space="preserve">Walled City Hotels Private Limited</t>
  </si>
  <si>
    <t xml:space="preserve">30 Aug 2023</t>
  </si>
  <si>
    <t xml:space="preserve">255</t>
  </si>
  <si>
    <t xml:space="preserve">West Pioneer Properties (India) Private Limited</t>
  </si>
  <si>
    <t xml:space="preserve">10 May 2023</t>
  </si>
  <si>
    <t xml:space="preserve">256</t>
  </si>
  <si>
    <t xml:space="preserve">Wiintrack Exports</t>
  </si>
  <si>
    <t xml:space="preserve">19 Jul 2017</t>
  </si>
  <si>
    <t xml:space="preserve">257</t>
  </si>
  <si>
    <t xml:space="preserve">Wohr Parking Systems Pvt Ltd</t>
  </si>
  <si>
    <t xml:space="preserve">258</t>
  </si>
  <si>
    <t xml:space="preserve">Workspace Metal Solutions Private Limited</t>
  </si>
  <si>
    <t xml:space="preserve">259</t>
  </si>
  <si>
    <t xml:space="preserve">Y. S. Investments</t>
  </si>
  <si>
    <t xml:space="preserve">260</t>
  </si>
  <si>
    <t xml:space="preserve">Yellowstone Nirmiti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</si>
</sst>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53.2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HYPERLINK("https://www.icra.in/Rating/RatingDetails?CompanyId=0&amp;CompanyName=A &amp; L Apparels Pvt Ltd",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One Ispat Private Limited",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HYPERLINK("https://www.icra.in/Rating/RatingDetails?CompanyId=0&amp;CompanyName=Abad Builders Private Limited",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HYPERLINK("https://www.icra.in/Rating/RatingDetails?CompanyId=0&amp;CompanyName=ABHI S.K.Hospital Private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HYPERLINK("https://www.icra.in/Rating/RatingDetails?CompanyId=0&amp;CompanyName=ABM Tele Mobiles India Pvt Ltd",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HYPERLINK("https://www.icra.in/Rating/RatingDetails?CompanyId=0&amp;CompanyName=Achal Cashews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HYPERLINK("https://www.icra.in/Rating/RatingDetails?CompanyId=0&amp;CompanyName=Adam &amp; Coal Resources Private Limited",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HYPERLINK("https://www.icra.in/Rating/RatingDetails?CompanyId=0&amp;CompanyName=Aditi Foods (India)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HYPERLINK("https://www.icra.in/Rating/RatingDetails?CompanyId=0&amp;CompanyName=Aequitas Exports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HYPERLINK("https://www.icra.in/Rating/RatingDetails?CompanyId=0&amp;CompanyName=Ajab Singh and Company",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HYPERLINK("https://www.icra.in/Rating/RatingDetails?CompanyId=0&amp;CompanyName=Akhandalamani Electricals &amp; Construction",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HYPERLINK("https://www.icra.in/Rating/RatingDetails?CompanyId=0&amp;CompanyName=Ambience Interiors Private Limited",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HYPERLINK("https://www.icra.in/Rating/RatingDetails?CompanyId=0&amp;CompanyName=Ambuthirtha Power Private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HYPERLINK("https://www.icra.in/Rating/RatingDetails?CompanyId=0&amp;CompanyName=Amitara Overseas Private Limited", "Rationale")</f>
        <v/>
      </c>
    </row>
    <row r="16">
      <c r="A16" s="0" t="s">
        <v>46</v>
      </c>
      <c r="B16" s="0" t="s">
        <v>47</v>
      </c>
      <c r="C16" s="0" t="s">
        <v>48</v>
      </c>
      <c r="D16" s="0">
        <f dt2D="0" dtr="0">HYPERLINK("https://www.icra.in/Rating/RatingDetails?CompanyId=0&amp;CompanyName=Ananda Saw Mills", "Rationale")</f>
        <v/>
      </c>
    </row>
    <row r="17">
      <c r="A17" s="0" t="s">
        <v>49</v>
      </c>
      <c r="B17" s="0" t="s">
        <v>50</v>
      </c>
      <c r="C17" s="0" t="s">
        <v>51</v>
      </c>
      <c r="D17" s="0">
        <f dt2D="0" dtr="0">HYPERLINK("https://www.icra.in/Rating/RatingDetails?CompanyId=0&amp;CompanyName=Anjalee Granites Private Limited", "Rationale")</f>
        <v/>
      </c>
    </row>
    <row r="18">
      <c r="A18" s="0" t="s">
        <v>52</v>
      </c>
      <c r="B18" s="0" t="s">
        <v>53</v>
      </c>
      <c r="C18" s="0" t="s">
        <v>54</v>
      </c>
      <c r="D18" s="0">
        <f dt2D="0" dtr="0">HYPERLINK("https://www.icra.in/Rating/RatingDetails?CompanyId=0&amp;CompanyName=Ansal Housing Limited", "Rationale")</f>
        <v/>
      </c>
    </row>
    <row r="19">
      <c r="A19" s="0" t="s">
        <v>55</v>
      </c>
      <c r="B19" s="0" t="s">
        <v>56</v>
      </c>
      <c r="C19" s="0" t="s">
        <v>57</v>
      </c>
      <c r="D19" s="0">
        <f dt2D="0" dtr="0">HYPERLINK("https://www.icra.in/Rating/RatingDetails?CompanyId=0&amp;CompanyName=ANSR Global Corporation Private Limited", "Rationale")</f>
        <v/>
      </c>
    </row>
    <row r="20">
      <c r="A20" s="0" t="s">
        <v>58</v>
      </c>
      <c r="B20" s="0" t="s">
        <v>59</v>
      </c>
      <c r="C20" s="0" t="s">
        <v>60</v>
      </c>
      <c r="D20" s="0">
        <f dt2D="0" dtr="0">HYPERLINK("https://www.icra.in/Rating/RatingDetails?CompanyId=0&amp;CompanyName=Anthony Garments Private Limited", "Rationale")</f>
        <v/>
      </c>
    </row>
    <row r="21">
      <c r="A21" s="0" t="s">
        <v>61</v>
      </c>
      <c r="B21" s="0" t="s">
        <v>62</v>
      </c>
      <c r="C21" s="0" t="s">
        <v>63</v>
      </c>
      <c r="D21" s="0">
        <f dt2D="0" dtr="0">HYPERLINK("https://www.icra.in/Rating/RatingDetails?CompanyId=0&amp;CompanyName=APM Projects Private Limited", "Rationale")</f>
        <v/>
      </c>
    </row>
    <row r="22">
      <c r="A22" s="0" t="s">
        <v>64</v>
      </c>
      <c r="B22" s="0" t="s">
        <v>65</v>
      </c>
      <c r="C22" s="0" t="s">
        <v>66</v>
      </c>
      <c r="D22" s="0">
        <f dt2D="0" dtr="0">HYPERLINK("https://www.icra.in/Rating/RatingDetails?CompanyId=0&amp;CompanyName=Aprajita Microfinance Association", "Rationale")</f>
        <v/>
      </c>
    </row>
    <row r="23">
      <c r="A23" s="0" t="s">
        <v>67</v>
      </c>
      <c r="B23" s="0" t="s">
        <v>68</v>
      </c>
      <c r="C23" s="0" t="s">
        <v>69</v>
      </c>
      <c r="D23" s="0">
        <f dt2D="0" dtr="0">HYPERLINK("https://www.icra.in/Rating/RatingDetails?CompanyId=0&amp;CompanyName=ARG Outlier Media Private Limited", "Rationale")</f>
        <v/>
      </c>
    </row>
    <row r="24">
      <c r="A24" s="0" t="s">
        <v>70</v>
      </c>
      <c r="B24" s="0" t="s">
        <v>71</v>
      </c>
      <c r="C24" s="0" t="s">
        <v>72</v>
      </c>
      <c r="D24" s="0">
        <f dt2D="0" dtr="0">HYPERLINK("https://www.icra.in/Rating/RatingDetails?CompanyId=0&amp;CompanyName=ASBESCO (India) Private Limited", "Rationale")</f>
        <v/>
      </c>
    </row>
    <row r="25">
      <c r="A25" s="0" t="s">
        <v>73</v>
      </c>
      <c r="B25" s="0" t="s">
        <v>74</v>
      </c>
      <c r="C25" s="0" t="s">
        <v>75</v>
      </c>
      <c r="D25" s="0">
        <f dt2D="0" dtr="0">HYPERLINK("https://www.icra.in/Rating/RatingDetails?CompanyId=0&amp;CompanyName=Aurore Life Sciences Pvt Ltd", "Rationale")</f>
        <v/>
      </c>
    </row>
    <row r="26">
      <c r="A26" s="0" t="s">
        <v>76</v>
      </c>
      <c r="B26" s="0" t="s">
        <v>77</v>
      </c>
      <c r="C26" s="0" t="s">
        <v>75</v>
      </c>
      <c r="D26" s="0">
        <f dt2D="0" dtr="0">HYPERLINK("https://www.icra.in/Rating/RatingDetails?CompanyId=0&amp;CompanyName=Aurore Pharmaceuticals Private Limited", "Rationale")</f>
        <v/>
      </c>
    </row>
    <row r="27">
      <c r="A27" s="0" t="s">
        <v>78</v>
      </c>
      <c r="B27" s="0" t="s">
        <v>79</v>
      </c>
      <c r="C27" s="0" t="s">
        <v>80</v>
      </c>
      <c r="D27" s="0">
        <f dt2D="0" dtr="0">HYPERLINK("https://www.icra.in/Rating/RatingDetails?CompanyId=0&amp;CompanyName=Austin Plywood Pvt. Ltd.", "Rationale")</f>
        <v/>
      </c>
    </row>
    <row r="28">
      <c r="A28" s="0" t="s">
        <v>81</v>
      </c>
      <c r="B28" s="0" t="s">
        <v>82</v>
      </c>
      <c r="C28" s="0" t="s">
        <v>15</v>
      </c>
      <c r="D28" s="0">
        <f dt2D="0" dtr="0">HYPERLINK("https://www.icra.in/Rating/RatingDetails?CompanyId=0&amp;CompanyName=Ayush Texlene Limited", "Rationale")</f>
        <v/>
      </c>
    </row>
    <row r="29">
      <c r="A29" s="0" t="s">
        <v>83</v>
      </c>
      <c r="B29" s="0" t="s">
        <v>84</v>
      </c>
      <c r="C29" s="0" t="s">
        <v>85</v>
      </c>
      <c r="D29" s="0">
        <f dt2D="0" dtr="0">HYPERLINK("https://www.icra.in/Rating/RatingDetails?CompanyId=0&amp;CompanyName=Bata India Limited", "Rationale")</f>
        <v/>
      </c>
    </row>
    <row r="30">
      <c r="A30" s="0" t="s">
        <v>86</v>
      </c>
      <c r="B30" s="0" t="s">
        <v>87</v>
      </c>
      <c r="C30" s="0" t="s">
        <v>88</v>
      </c>
      <c r="D30" s="0">
        <f dt2D="0" dtr="0">HYPERLINK("https://www.icra.in/Rating/RatingDetails?CompanyId=0&amp;CompanyName=BBG Infrastructure Private Limited", "Rationale")</f>
        <v/>
      </c>
    </row>
    <row r="31">
      <c r="A31" s="0" t="s">
        <v>89</v>
      </c>
      <c r="B31" s="0" t="s">
        <v>90</v>
      </c>
      <c r="C31" s="0" t="s">
        <v>91</v>
      </c>
      <c r="D31" s="0">
        <f dt2D="0" dtr="0">HYPERLINK("https://www.icra.in/Rating/RatingDetails?CompanyId=0&amp;CompanyName=Bewakoof Brands Private Limited", "Rationale")</f>
        <v/>
      </c>
    </row>
    <row r="32">
      <c r="A32" s="0" t="s">
        <v>92</v>
      </c>
      <c r="B32" s="0" t="s">
        <v>93</v>
      </c>
      <c r="C32" s="0" t="s">
        <v>94</v>
      </c>
      <c r="D32" s="0">
        <f dt2D="0" dtr="0">HYPERLINK("https://www.icra.in/Rating/RatingDetails?CompanyId=0&amp;CompanyName=Bhagwan Mahaveer Memorial Jain Trust", "Rationale")</f>
        <v/>
      </c>
    </row>
    <row r="33">
      <c r="A33" s="0" t="s">
        <v>95</v>
      </c>
      <c r="B33" s="0" t="s">
        <v>96</v>
      </c>
      <c r="C33" s="0" t="s">
        <v>97</v>
      </c>
      <c r="D33" s="0">
        <f dt2D="0" dtr="0">HYPERLINK("https://www.icra.in/Rating/RatingDetails?CompanyId=0&amp;CompanyName=Bharath Auto Cars Private Limited", "Rationale")</f>
        <v/>
      </c>
    </row>
    <row r="34">
      <c r="A34" s="0" t="s">
        <v>98</v>
      </c>
      <c r="B34" s="0" t="s">
        <v>99</v>
      </c>
      <c r="C34" s="0" t="s">
        <v>100</v>
      </c>
      <c r="D34" s="0">
        <f dt2D="0" dtr="0">HYPERLINK("https://www.icra.in/Rating/RatingDetails?CompanyId=0&amp;CompanyName=Bhaurao Chavan Sahakari Sakhar Karkhana Limited", "Rationale")</f>
        <v/>
      </c>
    </row>
    <row r="35">
      <c r="A35" s="0" t="s">
        <v>101</v>
      </c>
      <c r="B35" s="0" t="s">
        <v>102</v>
      </c>
      <c r="C35" s="0" t="s">
        <v>103</v>
      </c>
      <c r="D35" s="0">
        <f dt2D="0" dtr="0">HYPERLINK("https://www.icra.in/Rating/RatingDetails?CompanyId=0&amp;CompanyName=Bhumi Cottex Industry Private Limited", "Rationale")</f>
        <v/>
      </c>
    </row>
    <row r="36">
      <c r="A36" s="0" t="s">
        <v>104</v>
      </c>
      <c r="B36" s="0" t="s">
        <v>105</v>
      </c>
      <c r="C36" s="0" t="s">
        <v>106</v>
      </c>
      <c r="D36" s="0">
        <f dt2D="0" dtr="0">HYPERLINK("https://www.icra.in/Rating/RatingDetails?CompanyId=0&amp;CompanyName=Bhuvaneswari Tex", "Rationale")</f>
        <v/>
      </c>
    </row>
    <row r="37">
      <c r="A37" s="0" t="s">
        <v>107</v>
      </c>
      <c r="B37" s="0" t="s">
        <v>108</v>
      </c>
      <c r="C37" s="0" t="s">
        <v>109</v>
      </c>
      <c r="D37" s="0">
        <f dt2D="0" dtr="0">HYPERLINK("https://www.icra.in/Rating/RatingDetails?CompanyId=0&amp;CompanyName=Binjusaria Papers Private Limited", "Rationale")</f>
        <v/>
      </c>
    </row>
    <row r="38">
      <c r="A38" s="0" t="s">
        <v>110</v>
      </c>
      <c r="B38" s="0" t="s">
        <v>111</v>
      </c>
      <c r="C38" s="0" t="s">
        <v>112</v>
      </c>
      <c r="D38" s="0">
        <f dt2D="0" dtr="0">HYPERLINK("https://www.icra.in/Rating/RatingDetails?CompanyId=0&amp;CompanyName=Bioplus Life Sciences Private Limited", "Rationale")</f>
        <v/>
      </c>
    </row>
    <row r="39">
      <c r="A39" s="0" t="s">
        <v>113</v>
      </c>
      <c r="B39" s="0" t="s">
        <v>114</v>
      </c>
      <c r="C39" s="0" t="s">
        <v>115</v>
      </c>
      <c r="D39" s="0">
        <f dt2D="0" dtr="0">HYPERLINK("https://www.icra.in/Rating/RatingDetails?CompanyId=0&amp;CompanyName=Black Burn &amp; Co. Private Limited", "Rationale")</f>
        <v/>
      </c>
    </row>
    <row r="40">
      <c r="A40" s="0" t="s">
        <v>116</v>
      </c>
      <c r="B40" s="0" t="s">
        <v>117</v>
      </c>
      <c r="C40" s="0" t="s">
        <v>118</v>
      </c>
      <c r="D40" s="0">
        <f dt2D="0" dtr="0">HYPERLINK("https://www.icra.in/Rating/RatingDetails?CompanyId=0&amp;CompanyName=C I Finlease Limited", "Rationale")</f>
        <v/>
      </c>
    </row>
    <row r="41">
      <c r="A41" s="0" t="s">
        <v>119</v>
      </c>
      <c r="B41" s="0" t="s">
        <v>120</v>
      </c>
      <c r="C41" s="0" t="s">
        <v>121</v>
      </c>
      <c r="D41" s="0">
        <f dt2D="0" dtr="0">HYPERLINK("https://www.icra.in/Rating/RatingDetails?CompanyId=0&amp;CompanyName=C S Construction Company Private Limited", "Rationale")</f>
        <v/>
      </c>
    </row>
    <row r="42">
      <c r="A42" s="0" t="s">
        <v>122</v>
      </c>
      <c r="B42" s="0" t="s">
        <v>120</v>
      </c>
      <c r="C42" s="0" t="s">
        <v>123</v>
      </c>
      <c r="D42" s="0">
        <f dt2D="0" dtr="0">HYPERLINK("https://www.icra.in/Rating/RatingDetails?CompanyId=0&amp;CompanyName=C S Construction Company Private Limited", "Rationale")</f>
        <v/>
      </c>
    </row>
    <row r="43">
      <c r="A43" s="0" t="s">
        <v>124</v>
      </c>
      <c r="B43" s="0" t="s">
        <v>125</v>
      </c>
      <c r="C43" s="0" t="s">
        <v>126</v>
      </c>
      <c r="D43" s="0">
        <f dt2D="0" dtr="0">HYPERLINK("https://www.icra.in/Rating/RatingDetails?CompanyId=0&amp;CompanyName=C.E.O.A Educational Society", "Rationale")</f>
        <v/>
      </c>
    </row>
    <row r="44">
      <c r="A44" s="0" t="s">
        <v>127</v>
      </c>
      <c r="B44" s="0" t="s">
        <v>128</v>
      </c>
      <c r="C44" s="0" t="s">
        <v>129</v>
      </c>
      <c r="D44" s="0">
        <f dt2D="0" dtr="0">HYPERLINK("https://www.icra.in/Rating/RatingDetails?CompanyId=0&amp;CompanyName=Catasynth Speciality Chemicals Private Limited", "Rationale")</f>
        <v/>
      </c>
    </row>
    <row r="45">
      <c r="A45" s="0" t="s">
        <v>130</v>
      </c>
      <c r="B45" s="0" t="s">
        <v>131</v>
      </c>
      <c r="C45" s="0" t="s">
        <v>132</v>
      </c>
      <c r="D45" s="0">
        <f dt2D="0" dtr="0">HYPERLINK("https://www.icra.in/Rating/RatingDetails?CompanyId=0&amp;CompanyName=Celestial Aqua Limited", "Rationale")</f>
        <v/>
      </c>
    </row>
    <row r="46">
      <c r="A46" s="0" t="s">
        <v>133</v>
      </c>
      <c r="B46" s="0" t="s">
        <v>134</v>
      </c>
      <c r="C46" s="0" t="s">
        <v>135</v>
      </c>
      <c r="D46" s="0">
        <f dt2D="0" dtr="0">HYPERLINK("https://www.icra.in/Rating/RatingDetails?CompanyId=0&amp;CompanyName=Cherian Varkey Construction Company Private Limited", "Rationale")</f>
        <v/>
      </c>
    </row>
    <row r="47">
      <c r="A47" s="0" t="s">
        <v>136</v>
      </c>
      <c r="B47" s="0" t="s">
        <v>137</v>
      </c>
      <c r="C47" s="0" t="s">
        <v>138</v>
      </c>
      <c r="D47" s="0">
        <f dt2D="0" dtr="0">HYPERLINK("https://www.icra.in/Rating/RatingDetails?CompanyId=0&amp;CompanyName=Chetana Education Limited", "Rationale")</f>
        <v/>
      </c>
    </row>
    <row r="48">
      <c r="A48" s="0" t="s">
        <v>139</v>
      </c>
      <c r="B48" s="0" t="s">
        <v>140</v>
      </c>
      <c r="C48" s="0" t="s">
        <v>57</v>
      </c>
      <c r="D48" s="0">
        <f dt2D="0" dtr="0">HYPERLINK("https://www.icra.in/Rating/RatingDetails?CompanyId=0&amp;CompanyName=Children'S Education Society", "Rationale")</f>
        <v/>
      </c>
    </row>
    <row r="49">
      <c r="A49" s="0" t="s">
        <v>141</v>
      </c>
      <c r="B49" s="0" t="s">
        <v>142</v>
      </c>
      <c r="C49" s="0" t="s">
        <v>143</v>
      </c>
      <c r="D49" s="0">
        <f dt2D="0" dtr="0">HYPERLINK("https://www.icra.in/Rating/RatingDetails?CompanyId=0&amp;CompanyName=CIL Nova Petrochemicals Limited", "Rationale")</f>
        <v/>
      </c>
    </row>
    <row r="50">
      <c r="A50" s="0" t="s">
        <v>144</v>
      </c>
      <c r="B50" s="0" t="s">
        <v>145</v>
      </c>
      <c r="C50" s="0" t="s">
        <v>103</v>
      </c>
      <c r="D50" s="0">
        <f dt2D="0" dtr="0">HYPERLINK("https://www.icra.in/Rating/RatingDetails?CompanyId=0&amp;CompanyName=Clair Engineers Private Limited", "Rationale")</f>
        <v/>
      </c>
    </row>
    <row r="51">
      <c r="A51" s="0" t="s">
        <v>146</v>
      </c>
      <c r="B51" s="0" t="s">
        <v>147</v>
      </c>
      <c r="C51" s="0" t="s">
        <v>148</v>
      </c>
      <c r="D51" s="0">
        <f dt2D="0" dtr="0">HYPERLINK("https://www.icra.in/Rating/RatingDetails?CompanyId=0&amp;CompanyName=CMS IT Services Private Limited", "Rationale")</f>
        <v/>
      </c>
    </row>
    <row r="52">
      <c r="A52" s="0" t="s">
        <v>149</v>
      </c>
      <c r="B52" s="0" t="s">
        <v>150</v>
      </c>
      <c r="C52" s="0" t="s">
        <v>151</v>
      </c>
      <c r="D52" s="0">
        <f dt2D="0" dtr="0">HYPERLINK("https://www.icra.in/Rating/RatingDetails?CompanyId=0&amp;CompanyName=Coperion Ideal Private Limited", "Rationale")</f>
        <v/>
      </c>
    </row>
    <row r="53">
      <c r="A53" s="0" t="s">
        <v>152</v>
      </c>
      <c r="B53" s="0" t="s">
        <v>153</v>
      </c>
      <c r="C53" s="0" t="s">
        <v>154</v>
      </c>
      <c r="D53" s="0">
        <f dt2D="0" dtr="0">HYPERLINK("https://www.icra.in/Rating/RatingDetails?CompanyId=0&amp;CompanyName=Cyberwalk Tech Park Private Limited", "Rationale")</f>
        <v/>
      </c>
    </row>
    <row r="54">
      <c r="A54" s="0" t="s">
        <v>155</v>
      </c>
      <c r="B54" s="0" t="s">
        <v>156</v>
      </c>
      <c r="C54" s="0" t="s">
        <v>157</v>
      </c>
      <c r="D54" s="0">
        <f dt2D="0" dtr="0">HYPERLINK("https://www.icra.in/Rating/RatingDetails?CompanyId=0&amp;CompanyName=Daund Sugar Private Limited", "Rationale")</f>
        <v/>
      </c>
    </row>
    <row r="55">
      <c r="A55" s="0" t="s">
        <v>158</v>
      </c>
      <c r="B55" s="0" t="s">
        <v>159</v>
      </c>
      <c r="C55" s="0" t="s">
        <v>160</v>
      </c>
      <c r="D55" s="0">
        <f dt2D="0" dtr="0">HYPERLINK("https://www.icra.in/Rating/RatingDetails?CompanyId=0&amp;CompanyName=DH Limited", "Rationale")</f>
        <v/>
      </c>
    </row>
    <row r="56">
      <c r="A56" s="0" t="s">
        <v>161</v>
      </c>
      <c r="B56" s="0" t="s">
        <v>162</v>
      </c>
      <c r="C56" s="0" t="s">
        <v>163</v>
      </c>
      <c r="D56" s="0">
        <f dt2D="0" dtr="0">HYPERLINK("https://www.icra.in/Rating/RatingDetails?CompanyId=0&amp;CompanyName=Divyasree Infrastructure Developers Private Limited", "Rationale")</f>
        <v/>
      </c>
    </row>
    <row r="57">
      <c r="A57" s="0" t="s">
        <v>164</v>
      </c>
      <c r="B57" s="0" t="s">
        <v>165</v>
      </c>
      <c r="C57" s="0" t="s">
        <v>166</v>
      </c>
      <c r="D57" s="0">
        <f dt2D="0" dtr="0">HYPERLINK("https://www.icra.in/Rating/RatingDetails?CompanyId=0&amp;CompanyName=Dnh Projects Limited", "Rationale")</f>
        <v/>
      </c>
    </row>
    <row r="58">
      <c r="A58" s="0" t="s">
        <v>167</v>
      </c>
      <c r="B58" s="0" t="s">
        <v>168</v>
      </c>
      <c r="C58" s="0" t="s">
        <v>169</v>
      </c>
      <c r="D58" s="0">
        <f dt2D="0" dtr="0">HYPERLINK("https://www.icra.in/Rating/RatingDetails?CompanyId=0&amp;CompanyName=Eastern Foods Private Limited", "Rationale")</f>
        <v/>
      </c>
    </row>
    <row r="59">
      <c r="A59" s="0" t="s">
        <v>170</v>
      </c>
      <c r="B59" s="0" t="s">
        <v>171</v>
      </c>
      <c r="C59" s="0" t="s">
        <v>172</v>
      </c>
      <c r="D59" s="0">
        <f dt2D="0" dtr="0">HYPERLINK("https://www.icra.in/Rating/RatingDetails?CompanyId=0&amp;CompanyName=Electropath Services (India) Private Limited", "Rationale")</f>
        <v/>
      </c>
    </row>
    <row r="60">
      <c r="A60" s="0" t="s">
        <v>173</v>
      </c>
      <c r="B60" s="0" t="s">
        <v>174</v>
      </c>
      <c r="C60" s="0" t="s">
        <v>175</v>
      </c>
      <c r="D60" s="0">
        <f dt2D="0" dtr="0">HYPERLINK("https://www.icra.in/Rating/RatingDetails?CompanyId=0&amp;CompanyName=Elgi Rubber Company Limited", "Rationale")</f>
        <v/>
      </c>
    </row>
    <row r="61">
      <c r="A61" s="0" t="s">
        <v>176</v>
      </c>
      <c r="B61" s="0" t="s">
        <v>177</v>
      </c>
      <c r="C61" s="0" t="s">
        <v>178</v>
      </c>
      <c r="D61" s="0">
        <f dt2D="0" dtr="0">HYPERLINK("https://www.icra.in/Rating/RatingDetails?CompanyId=0&amp;CompanyName=Enerfra Projects (India) Pvt. Ltd", "Rationale")</f>
        <v/>
      </c>
    </row>
    <row r="62">
      <c r="A62" s="0" t="s">
        <v>179</v>
      </c>
      <c r="B62" s="0" t="s">
        <v>180</v>
      </c>
      <c r="C62" s="0" t="s">
        <v>15</v>
      </c>
      <c r="D62" s="0">
        <f dt2D="0" dtr="0">HYPERLINK("https://www.icra.in/Rating/RatingDetails?CompanyId=0&amp;CompanyName=Enrich RD Infraprojects Private Limited", "Rationale")</f>
        <v/>
      </c>
    </row>
    <row r="63">
      <c r="A63" s="0" t="s">
        <v>181</v>
      </c>
      <c r="B63" s="0" t="s">
        <v>182</v>
      </c>
      <c r="C63" s="0" t="s">
        <v>183</v>
      </c>
      <c r="D63" s="0">
        <f dt2D="0" dtr="0">HYPERLINK("https://www.icra.in/Rating/RatingDetails?CompanyId=0&amp;CompanyName=Fabfit Apparels (India) Private Limited", "Rationale")</f>
        <v/>
      </c>
    </row>
    <row r="64">
      <c r="A64" s="0" t="s">
        <v>184</v>
      </c>
      <c r="B64" s="0" t="s">
        <v>185</v>
      </c>
      <c r="C64" s="0" t="s">
        <v>15</v>
      </c>
      <c r="D64" s="0">
        <f dt2D="0" dtr="0">HYPERLINK("https://www.icra.in/Rating/RatingDetails?CompanyId=0&amp;CompanyName=Field Motor Private Limited", "Rationale")</f>
        <v/>
      </c>
    </row>
    <row r="65">
      <c r="A65" s="0" t="s">
        <v>186</v>
      </c>
      <c r="B65" s="0" t="s">
        <v>187</v>
      </c>
      <c r="C65" s="0" t="s">
        <v>188</v>
      </c>
      <c r="D65" s="0">
        <f dt2D="0" dtr="0">HYPERLINK("https://www.icra.in/Rating/RatingDetails?CompanyId=0&amp;CompanyName=Fine Wood Products Private Limited", "Rationale")</f>
        <v/>
      </c>
    </row>
    <row r="66">
      <c r="A66" s="0" t="s">
        <v>189</v>
      </c>
      <c r="B66" s="0" t="s">
        <v>190</v>
      </c>
      <c r="C66" s="0" t="s">
        <v>191</v>
      </c>
      <c r="D66" s="0">
        <f dt2D="0" dtr="0">HYPERLINK("https://www.icra.in/Rating/RatingDetails?CompanyId=0&amp;CompanyName=Friends Land Developers", "Rationale")</f>
        <v/>
      </c>
    </row>
    <row r="67">
      <c r="A67" s="0" t="s">
        <v>192</v>
      </c>
      <c r="B67" s="0" t="s">
        <v>193</v>
      </c>
      <c r="C67" s="0" t="s">
        <v>194</v>
      </c>
      <c r="D67" s="0">
        <f dt2D="0" dtr="0">HYPERLINK("https://www.icra.in/Rating/RatingDetails?CompanyId=0&amp;CompanyName=Fx Multitech Private Limited", "Rationale")</f>
        <v/>
      </c>
    </row>
    <row r="68">
      <c r="A68" s="0" t="s">
        <v>195</v>
      </c>
      <c r="B68" s="0" t="s">
        <v>196</v>
      </c>
      <c r="C68" s="0" t="s">
        <v>197</v>
      </c>
      <c r="D68" s="0">
        <f dt2D="0" dtr="0">HYPERLINK("https://www.icra.in/Rating/RatingDetails?CompanyId=0&amp;CompanyName=Ganesan Builders Private Limited", "Rationale")</f>
        <v/>
      </c>
    </row>
    <row r="69">
      <c r="A69" s="0" t="s">
        <v>198</v>
      </c>
      <c r="B69" s="0" t="s">
        <v>199</v>
      </c>
      <c r="C69" s="0" t="s">
        <v>200</v>
      </c>
      <c r="D69" s="0">
        <f dt2D="0" dtr="0">HYPERLINK("https://www.icra.in/Rating/RatingDetails?CompanyId=0&amp;CompanyName=Gargya Autocity Private Limited", "Rationale")</f>
        <v/>
      </c>
    </row>
    <row r="70">
      <c r="A70" s="0" t="s">
        <v>201</v>
      </c>
      <c r="B70" s="0" t="s">
        <v>202</v>
      </c>
      <c r="C70" s="0" t="s">
        <v>203</v>
      </c>
      <c r="D70" s="0">
        <f dt2D="0" dtr="0">HYPERLINK("https://www.icra.in/Rating/RatingDetails?CompanyId=0&amp;CompanyName=Genisys Integrating System (India) Private Limited", "Rationale")</f>
        <v/>
      </c>
    </row>
    <row r="71">
      <c r="A71" s="0" t="s">
        <v>204</v>
      </c>
      <c r="B71" s="0" t="s">
        <v>205</v>
      </c>
      <c r="C71" s="0" t="s">
        <v>206</v>
      </c>
      <c r="D71" s="0">
        <f dt2D="0" dtr="0">HYPERLINK("https://www.icra.in/Rating/RatingDetails?CompanyId=0&amp;CompanyName=Giesecke &amp; Devrient India Private Limited", "Rationale")</f>
        <v/>
      </c>
    </row>
    <row r="72">
      <c r="A72" s="0" t="s">
        <v>207</v>
      </c>
      <c r="B72" s="0" t="s">
        <v>208</v>
      </c>
      <c r="C72" s="0" t="s">
        <v>209</v>
      </c>
      <c r="D72" s="0">
        <f dt2D="0" dtr="0">HYPERLINK("https://www.icra.in/Rating/RatingDetails?CompanyId=0&amp;CompanyName=GKC Projects Limited", "Rationale")</f>
        <v/>
      </c>
    </row>
    <row r="73">
      <c r="A73" s="0" t="s">
        <v>210</v>
      </c>
      <c r="B73" s="0" t="s">
        <v>211</v>
      </c>
      <c r="C73" s="0" t="s">
        <v>212</v>
      </c>
      <c r="D73" s="0">
        <f dt2D="0" dtr="0">HYPERLINK("https://www.icra.in/Rating/RatingDetails?CompanyId=0&amp;CompanyName=GMR Energy Limited", "Rationale")</f>
        <v/>
      </c>
    </row>
    <row r="74">
      <c r="A74" s="0" t="s">
        <v>213</v>
      </c>
      <c r="B74" s="0" t="s">
        <v>214</v>
      </c>
      <c r="C74" s="0" t="s">
        <v>215</v>
      </c>
      <c r="D74" s="0">
        <f dt2D="0" dtr="0">HYPERLINK("https://www.icra.in/Rating/RatingDetails?CompanyId=0&amp;CompanyName=GMR Kamalanga Energy Limited", "Rationale")</f>
        <v/>
      </c>
    </row>
    <row r="75">
      <c r="A75" s="0" t="s">
        <v>216</v>
      </c>
      <c r="B75" s="0" t="s">
        <v>217</v>
      </c>
      <c r="C75" s="0" t="s">
        <v>218</v>
      </c>
      <c r="D75" s="0">
        <f dt2D="0" dtr="0">HYPERLINK("https://www.icra.in/Rating/RatingDetails?CompanyId=0&amp;CompanyName=Goodearth Maritime Limited", "Rationale")</f>
        <v/>
      </c>
    </row>
    <row r="76">
      <c r="A76" s="0" t="s">
        <v>219</v>
      </c>
      <c r="B76" s="0" t="s">
        <v>220</v>
      </c>
      <c r="C76" s="0" t="s">
        <v>221</v>
      </c>
      <c r="D76" s="0">
        <f dt2D="0" dtr="0">HYPERLINK("https://www.icra.in/Rating/RatingDetails?CompanyId=0&amp;CompanyName=Grand Prix Engineering (P) Ltd.", "Rationale")</f>
        <v/>
      </c>
    </row>
    <row r="77">
      <c r="A77" s="0" t="s">
        <v>222</v>
      </c>
      <c r="B77" s="0" t="s">
        <v>223</v>
      </c>
      <c r="C77" s="0" t="s">
        <v>169</v>
      </c>
      <c r="D77" s="0">
        <f dt2D="0" dtr="0">HYPERLINK("https://www.icra.in/Rating/RatingDetails?CompanyId=0&amp;CompanyName=Greateastern Udyog Private Limited", "Rationale")</f>
        <v/>
      </c>
    </row>
    <row r="78">
      <c r="A78" s="0" t="s">
        <v>224</v>
      </c>
      <c r="B78" s="0" t="s">
        <v>225</v>
      </c>
      <c r="C78" s="0" t="s">
        <v>226</v>
      </c>
      <c r="D78" s="0">
        <f dt2D="0" dtr="0">HYPERLINK("https://www.icra.in/Rating/RatingDetails?CompanyId=0&amp;CompanyName=GSM Mega Infrastructures Private Limited", "Rationale")</f>
        <v/>
      </c>
    </row>
    <row r="79">
      <c r="A79" s="0" t="s">
        <v>227</v>
      </c>
      <c r="B79" s="0" t="s">
        <v>228</v>
      </c>
      <c r="C79" s="0" t="s">
        <v>229</v>
      </c>
      <c r="D79" s="0">
        <f dt2D="0" dtr="0">HYPERLINK("https://www.icra.in/Rating/RatingDetails?CompanyId=0&amp;CompanyName=Highway Engineering Consultants", "Rationale")</f>
        <v/>
      </c>
    </row>
    <row r="80">
      <c r="A80" s="0" t="s">
        <v>230</v>
      </c>
      <c r="B80" s="0" t="s">
        <v>231</v>
      </c>
      <c r="C80" s="0" t="s">
        <v>232</v>
      </c>
      <c r="D80" s="0">
        <f dt2D="0" dtr="0">HYPERLINK("https://www.icra.in/Rating/RatingDetails?CompanyId=0&amp;CompanyName=Hindustan Hardwares", "Rationale")</f>
        <v/>
      </c>
    </row>
    <row r="81">
      <c r="A81" s="0" t="s">
        <v>233</v>
      </c>
      <c r="B81" s="0" t="s">
        <v>234</v>
      </c>
      <c r="C81" s="0" t="s">
        <v>235</v>
      </c>
      <c r="D81" s="0">
        <f dt2D="0" dtr="0">HYPERLINK("https://www.icra.in/Rating/RatingDetails?CompanyId=0&amp;CompanyName=Hindustan Shipyard Limited", "Rationale")</f>
        <v/>
      </c>
    </row>
    <row r="82">
      <c r="A82" s="0" t="s">
        <v>236</v>
      </c>
      <c r="B82" s="0" t="s">
        <v>237</v>
      </c>
      <c r="C82" s="0" t="s">
        <v>238</v>
      </c>
      <c r="D82" s="0">
        <f dt2D="0" dtr="0">HYPERLINK("https://www.icra.in/Rating/RatingDetails?CompanyId=0&amp;CompanyName=Hindustan Steel Corporation", "Rationale")</f>
        <v/>
      </c>
    </row>
    <row r="83">
      <c r="A83" s="0" t="s">
        <v>239</v>
      </c>
      <c r="B83" s="0" t="s">
        <v>240</v>
      </c>
      <c r="C83" s="0" t="s">
        <v>241</v>
      </c>
      <c r="D83" s="0">
        <f dt2D="0" dtr="0">HYPERLINK("https://www.icra.in/Rating/RatingDetails?CompanyId=0&amp;CompanyName=HI-Q Electronics (P) Limited", "Rationale")</f>
        <v/>
      </c>
    </row>
    <row r="84">
      <c r="A84" s="0" t="s">
        <v>242</v>
      </c>
      <c r="B84" s="0" t="s">
        <v>243</v>
      </c>
      <c r="C84" s="0" t="s">
        <v>15</v>
      </c>
      <c r="D84" s="0">
        <f dt2D="0" dtr="0">HYPERLINK("https://www.icra.in/Rating/RatingDetails?CompanyId=0&amp;CompanyName=Hitech Hydraulics", "Rationale")</f>
        <v/>
      </c>
    </row>
    <row r="85">
      <c r="A85" s="0" t="s">
        <v>244</v>
      </c>
      <c r="B85" s="0" t="s">
        <v>245</v>
      </c>
      <c r="C85" s="0" t="s">
        <v>246</v>
      </c>
      <c r="D85" s="0">
        <f dt2D="0" dtr="0">HYPERLINK("https://www.icra.in/Rating/RatingDetails?CompanyId=0&amp;CompanyName=Holy Faith International (P) Ltd", "Rationale")</f>
        <v/>
      </c>
    </row>
    <row r="86">
      <c r="A86" s="0" t="s">
        <v>247</v>
      </c>
      <c r="B86" s="0" t="s">
        <v>248</v>
      </c>
      <c r="C86" s="0" t="s">
        <v>249</v>
      </c>
      <c r="D86" s="0">
        <f dt2D="0" dtr="0">HYPERLINK("https://www.icra.in/Rating/RatingDetails?CompanyId=0&amp;CompanyName=Hosley India Private Limited", "Rationale")</f>
        <v/>
      </c>
    </row>
    <row r="87">
      <c r="A87" s="0" t="s">
        <v>250</v>
      </c>
      <c r="B87" s="0" t="s">
        <v>251</v>
      </c>
      <c r="C87" s="0" t="s">
        <v>252</v>
      </c>
      <c r="D87" s="0">
        <f dt2D="0" dtr="0">HYPERLINK("https://www.icra.in/Rating/RatingDetails?CompanyId=0&amp;CompanyName=Hyderabad Metropolitan Development Authority", "Rationale")</f>
        <v/>
      </c>
    </row>
    <row r="88">
      <c r="A88" s="0" t="s">
        <v>253</v>
      </c>
      <c r="B88" s="0" t="s">
        <v>254</v>
      </c>
      <c r="C88" s="0" t="s">
        <v>255</v>
      </c>
      <c r="D88" s="0">
        <f dt2D="0" dtr="0">HYPERLINK("https://www.icra.in/Rating/RatingDetails?CompanyId=0&amp;CompanyName=Ibus Network &amp; Infrastructure Private Limited", "Rationale")</f>
        <v/>
      </c>
    </row>
    <row r="89">
      <c r="A89" s="0" t="s">
        <v>256</v>
      </c>
      <c r="B89" s="0" t="s">
        <v>257</v>
      </c>
      <c r="C89" s="0" t="s">
        <v>258</v>
      </c>
      <c r="D89" s="0">
        <f dt2D="0" dtr="0">HYPERLINK("https://www.icra.in/Rating/RatingDetails?CompanyId=0&amp;CompanyName=Icomm Tele Ltd", "Rationale")</f>
        <v/>
      </c>
    </row>
    <row r="90">
      <c r="A90" s="0" t="s">
        <v>259</v>
      </c>
      <c r="B90" s="0" t="s">
        <v>260</v>
      </c>
      <c r="C90" s="0" t="s">
        <v>241</v>
      </c>
      <c r="D90" s="0">
        <f dt2D="0" dtr="0">HYPERLINK("https://www.icra.in/Rating/RatingDetails?CompanyId=0&amp;CompanyName=IDE Apparels Private Limited", "Rationale")</f>
        <v/>
      </c>
    </row>
    <row r="91">
      <c r="A91" s="0" t="s">
        <v>261</v>
      </c>
      <c r="B91" s="0" t="s">
        <v>262</v>
      </c>
      <c r="C91" s="0" t="s">
        <v>27</v>
      </c>
      <c r="D91" s="0">
        <f dt2D="0" dtr="0">HYPERLINK("https://www.icra.in/Rating/RatingDetails?CompanyId=0&amp;CompanyName=IL&amp;FS Tamil Nadu Power Company Limited", "Rationale")</f>
        <v/>
      </c>
    </row>
    <row r="92">
      <c r="A92" s="0" t="s">
        <v>263</v>
      </c>
      <c r="B92" s="0" t="s">
        <v>264</v>
      </c>
      <c r="C92" s="0" t="s">
        <v>265</v>
      </c>
      <c r="D92" s="0">
        <f dt2D="0" dtr="0">HYPERLINK("https://www.icra.in/Rating/RatingDetails?CompanyId=0&amp;CompanyName=Indian Compressors Limited", "Rationale")</f>
        <v/>
      </c>
    </row>
    <row r="93">
      <c r="A93" s="0" t="s">
        <v>266</v>
      </c>
      <c r="B93" s="0" t="s">
        <v>267</v>
      </c>
      <c r="C93" s="0" t="s">
        <v>268</v>
      </c>
      <c r="D93" s="0">
        <f dt2D="0" dtr="0">HYPERLINK("https://www.icra.in/Rating/RatingDetails?CompanyId=0&amp;CompanyName=Iscon Balaji Foods Pvt. Ltd.", "Rationale")</f>
        <v/>
      </c>
    </row>
    <row r="94">
      <c r="A94" s="0" t="s">
        <v>269</v>
      </c>
      <c r="B94" s="0" t="s">
        <v>270</v>
      </c>
      <c r="C94" s="0" t="s">
        <v>271</v>
      </c>
      <c r="D94" s="0">
        <f dt2D="0" dtr="0">HYPERLINK("https://www.icra.in/Rating/RatingDetails?CompanyId=0&amp;CompanyName=Itw Consulting Pvt Ltd", "Rationale")</f>
        <v/>
      </c>
    </row>
    <row r="95">
      <c r="A95" s="0" t="s">
        <v>272</v>
      </c>
      <c r="B95" s="0" t="s">
        <v>273</v>
      </c>
      <c r="C95" s="0" t="s">
        <v>274</v>
      </c>
      <c r="D95" s="0">
        <f dt2D="0" dtr="0">HYPERLINK("https://www.icra.in/Rating/RatingDetails?CompanyId=0&amp;CompanyName=J Matadee Free Trade Zone Private Limited", "Rationale")</f>
        <v/>
      </c>
    </row>
    <row r="96">
      <c r="A96" s="0" t="s">
        <v>275</v>
      </c>
      <c r="B96" s="0" t="s">
        <v>276</v>
      </c>
      <c r="C96" s="0" t="s">
        <v>277</v>
      </c>
      <c r="D96" s="0">
        <f dt2D="0" dtr="0">HYPERLINK("https://www.icra.in/Rating/RatingDetails?CompanyId=0&amp;CompanyName=Janaadhar (India) Private Limited", "Rationale")</f>
        <v/>
      </c>
    </row>
    <row r="97">
      <c r="A97" s="0" t="s">
        <v>278</v>
      </c>
      <c r="B97" s="0" t="s">
        <v>279</v>
      </c>
      <c r="C97" s="0" t="s">
        <v>280</v>
      </c>
      <c r="D97" s="0">
        <f dt2D="0" dtr="0">HYPERLINK("https://www.icra.in/Rating/RatingDetails?CompanyId=0&amp;CompanyName=Jay Kishan Fibre Private Limited", "Rationale")</f>
        <v/>
      </c>
    </row>
    <row r="98">
      <c r="A98" s="0" t="s">
        <v>281</v>
      </c>
      <c r="B98" s="0" t="s">
        <v>282</v>
      </c>
      <c r="C98" s="0" t="s">
        <v>283</v>
      </c>
      <c r="D98" s="0">
        <f dt2D="0" dtr="0">HYPERLINK("https://www.icra.in/Rating/RatingDetails?CompanyId=0&amp;CompanyName=Jaymala Infrastructure Private Limited", "Rationale")</f>
        <v/>
      </c>
    </row>
    <row r="99">
      <c r="A99" s="0" t="s">
        <v>284</v>
      </c>
      <c r="B99" s="0" t="s">
        <v>285</v>
      </c>
      <c r="C99" s="0" t="s">
        <v>286</v>
      </c>
      <c r="D99" s="0">
        <f dt2D="0" dtr="0">HYPERLINK("https://www.icra.in/Rating/RatingDetails?CompanyId=0&amp;CompanyName=Jeans Knit Private Limited", "Rationale")</f>
        <v/>
      </c>
    </row>
    <row r="100">
      <c r="A100" s="0" t="s">
        <v>287</v>
      </c>
      <c r="B100" s="0" t="s">
        <v>288</v>
      </c>
      <c r="C100" s="0" t="s">
        <v>289</v>
      </c>
      <c r="D100" s="0">
        <f dt2D="0" dtr="0">HYPERLINK("https://www.icra.in/Rating/RatingDetails?CompanyId=0&amp;CompanyName=JSW Vayu (Godavari) Private Limited", "Rationale")</f>
        <v/>
      </c>
    </row>
    <row r="101">
      <c r="A101" s="0" t="s">
        <v>290</v>
      </c>
      <c r="B101" s="0" t="s">
        <v>291</v>
      </c>
      <c r="C101" s="0" t="s">
        <v>292</v>
      </c>
      <c r="D101" s="0">
        <f dt2D="0" dtr="0">HYPERLINK("https://www.icra.in/Rating/RatingDetails?CompanyId=0&amp;CompanyName=K A I International Pvt. Ltd.", "Rationale")</f>
        <v/>
      </c>
    </row>
    <row r="102">
      <c r="A102" s="0" t="s">
        <v>293</v>
      </c>
      <c r="B102" s="0" t="s">
        <v>294</v>
      </c>
      <c r="C102" s="0" t="s">
        <v>103</v>
      </c>
      <c r="D102" s="0">
        <f dt2D="0" dtr="0">HYPERLINK("https://www.icra.in/Rating/RatingDetails?CompanyId=0&amp;CompanyName=Kala Jyothi Process Pvt. Ltd.", "Rationale")</f>
        <v/>
      </c>
    </row>
    <row r="103">
      <c r="A103" s="0" t="s">
        <v>295</v>
      </c>
      <c r="B103" s="0" t="s">
        <v>296</v>
      </c>
      <c r="C103" s="0" t="s">
        <v>297</v>
      </c>
      <c r="D103" s="0">
        <f dt2D="0" dtr="0">HYPERLINK("https://www.icra.in/Rating/RatingDetails?CompanyId=0&amp;CompanyName=Kalpesh Corporation", "Rationale")</f>
        <v/>
      </c>
    </row>
    <row r="104">
      <c r="A104" s="0" t="s">
        <v>298</v>
      </c>
      <c r="B104" s="0" t="s">
        <v>299</v>
      </c>
      <c r="C104" s="0" t="s">
        <v>300</v>
      </c>
      <c r="D104" s="0">
        <f dt2D="0" dtr="0">HYPERLINK("https://www.icra.in/Rating/RatingDetails?CompanyId=0&amp;CompanyName=Kalthia Engineering and Construction Limited", "Rationale")</f>
        <v/>
      </c>
    </row>
    <row r="105">
      <c r="A105" s="0" t="s">
        <v>301</v>
      </c>
      <c r="B105" s="0" t="s">
        <v>302</v>
      </c>
      <c r="C105" s="0" t="s">
        <v>300</v>
      </c>
      <c r="D105" s="0">
        <f dt2D="0" dtr="0">HYPERLINK("https://www.icra.in/Rating/RatingDetails?CompanyId=0&amp;CompanyName=Kalthia Infra-Con Private Limited", "Rationale")</f>
        <v/>
      </c>
    </row>
    <row r="106">
      <c r="A106" s="0" t="s">
        <v>303</v>
      </c>
      <c r="B106" s="0" t="s">
        <v>304</v>
      </c>
      <c r="C106" s="0" t="s">
        <v>305</v>
      </c>
      <c r="D106" s="0">
        <f dt2D="0" dtr="0">HYPERLINK("https://www.icra.in/Rating/RatingDetails?CompanyId=0&amp;CompanyName=Kandhari Beverages Private Limited", "Rationale")</f>
        <v/>
      </c>
    </row>
    <row r="107">
      <c r="A107" s="0" t="s">
        <v>306</v>
      </c>
      <c r="B107" s="0" t="s">
        <v>307</v>
      </c>
      <c r="C107" s="0" t="s">
        <v>308</v>
      </c>
      <c r="D107" s="0">
        <f dt2D="0" dtr="0">HYPERLINK("https://www.icra.in/Rating/RatingDetails?CompanyId=0&amp;CompanyName=Karunya Educational and Research Trust", "Rationale")</f>
        <v/>
      </c>
    </row>
    <row r="108">
      <c r="A108" s="0" t="s">
        <v>309</v>
      </c>
      <c r="B108" s="0" t="s">
        <v>307</v>
      </c>
      <c r="C108" s="0" t="s">
        <v>308</v>
      </c>
      <c r="D108" s="0">
        <f dt2D="0" dtr="0">HYPERLINK("https://www.icra.in/Rating/RatingDetails?CompanyId=0&amp;CompanyName=Karunya Educational and Research Trust", "Rationale")</f>
        <v/>
      </c>
    </row>
    <row r="109">
      <c r="A109" s="0" t="s">
        <v>310</v>
      </c>
      <c r="B109" s="0" t="s">
        <v>311</v>
      </c>
      <c r="C109" s="0" t="s">
        <v>312</v>
      </c>
      <c r="D109" s="0">
        <f dt2D="0" dtr="0">HYPERLINK("https://www.icra.in/Rating/RatingDetails?CompanyId=0&amp;CompanyName=Kaveri Silk Mills Private Limited", "Rationale")</f>
        <v/>
      </c>
    </row>
    <row r="110">
      <c r="A110" s="0" t="s">
        <v>313</v>
      </c>
      <c r="B110" s="0" t="s">
        <v>314</v>
      </c>
      <c r="C110" s="0" t="s">
        <v>315</v>
      </c>
      <c r="D110" s="0">
        <f dt2D="0" dtr="0">HYPERLINK("https://www.icra.in/Rating/RatingDetails?CompanyId=0&amp;CompanyName=Kems Forgings Limited", "Rationale")</f>
        <v/>
      </c>
    </row>
    <row r="111">
      <c r="A111" s="0" t="s">
        <v>316</v>
      </c>
      <c r="B111" s="0" t="s">
        <v>317</v>
      </c>
      <c r="C111" s="0" t="s">
        <v>318</v>
      </c>
      <c r="D111" s="0">
        <f dt2D="0" dtr="0">HYPERLINK("https://www.icra.in/Rating/RatingDetails?CompanyId=0&amp;CompanyName=KG Information Systems Private Limited", "Rationale")</f>
        <v/>
      </c>
    </row>
    <row r="112">
      <c r="A112" s="0" t="s">
        <v>319</v>
      </c>
      <c r="B112" s="0" t="s">
        <v>320</v>
      </c>
      <c r="C112" s="0" t="s">
        <v>54</v>
      </c>
      <c r="D112" s="0">
        <f dt2D="0" dtr="0">HYPERLINK("https://www.icra.in/Rating/RatingDetails?CompanyId=0&amp;CompanyName=Khemani Distilleries Private Limited", "Rationale")</f>
        <v/>
      </c>
    </row>
    <row r="113">
      <c r="A113" s="0" t="s">
        <v>321</v>
      </c>
      <c r="B113" s="0" t="s">
        <v>322</v>
      </c>
      <c r="C113" s="0" t="s">
        <v>323</v>
      </c>
      <c r="D113" s="0">
        <f dt2D="0" dtr="0">HYPERLINK("https://www.icra.in/Rating/RatingDetails?CompanyId=0&amp;CompanyName=Kothari Cars Private Limited", "Rationale")</f>
        <v/>
      </c>
    </row>
    <row r="114">
      <c r="A114" s="0" t="s">
        <v>324</v>
      </c>
      <c r="B114" s="0" t="s">
        <v>325</v>
      </c>
      <c r="C114" s="0" t="s">
        <v>326</v>
      </c>
      <c r="D114" s="0">
        <f dt2D="0" dtr="0">HYPERLINK("https://www.icra.in/Rating/RatingDetails?CompanyId=0&amp;CompanyName=Kumar Arch Tech Limited", "Rationale")</f>
        <v/>
      </c>
    </row>
    <row r="115">
      <c r="A115" s="0" t="s">
        <v>327</v>
      </c>
      <c r="B115" s="0" t="s">
        <v>328</v>
      </c>
      <c r="C115" s="0" t="s">
        <v>229</v>
      </c>
      <c r="D115" s="0">
        <f dt2D="0" dtr="0">HYPERLINK("https://www.icra.in/Rating/RatingDetails?CompanyId=0&amp;CompanyName=L.N. Malviya Infra Projects Pvt. Ltd.", "Rationale")</f>
        <v/>
      </c>
    </row>
    <row r="116">
      <c r="A116" s="0" t="s">
        <v>329</v>
      </c>
      <c r="B116" s="0" t="s">
        <v>330</v>
      </c>
      <c r="C116" s="0" t="s">
        <v>331</v>
      </c>
      <c r="D116" s="0">
        <f dt2D="0" dtr="0">HYPERLINK("https://www.icra.in/Rating/RatingDetails?CompanyId=0&amp;CompanyName=Lahoti Overseas Ltd.", "Rationale")</f>
        <v/>
      </c>
    </row>
    <row r="117">
      <c r="A117" s="0" t="s">
        <v>332</v>
      </c>
      <c r="B117" s="0" t="s">
        <v>333</v>
      </c>
      <c r="C117" s="0" t="s">
        <v>334</v>
      </c>
      <c r="D117" s="0">
        <f dt2D="0" dtr="0">HYPERLINK("https://www.icra.in/Rating/RatingDetails?CompanyId=0&amp;CompanyName=Lakshmi Vacuum Heat Treaters Pvt Ltd", "Rationale")</f>
        <v/>
      </c>
    </row>
    <row r="118">
      <c r="A118" s="0" t="s">
        <v>335</v>
      </c>
      <c r="B118" s="0" t="s">
        <v>336</v>
      </c>
      <c r="C118" s="0" t="s">
        <v>334</v>
      </c>
      <c r="D118" s="0">
        <f dt2D="0" dtr="0">HYPERLINK("https://www.icra.in/Rating/RatingDetails?CompanyId=0&amp;CompanyName=Lakshmi Vacuum Technologies Pvt. Ltd.", "Rationale")</f>
        <v/>
      </c>
    </row>
    <row r="119">
      <c r="A119" s="0" t="s">
        <v>337</v>
      </c>
      <c r="B119" s="0" t="s">
        <v>338</v>
      </c>
      <c r="C119" s="0" t="s">
        <v>339</v>
      </c>
      <c r="D119" s="0">
        <f dt2D="0" dtr="0">HYPERLINK("https://www.icra.in/Rating/RatingDetails?CompanyId=0&amp;CompanyName=Lanarsy Infra Limited", "Rationale")</f>
        <v/>
      </c>
    </row>
    <row r="120">
      <c r="A120" s="0" t="s">
        <v>340</v>
      </c>
      <c r="B120" s="0" t="s">
        <v>341</v>
      </c>
      <c r="C120" s="0" t="s">
        <v>342</v>
      </c>
      <c r="D120" s="0">
        <f dt2D="0" dtr="0">HYPERLINK("https://www.icra.in/Rating/RatingDetails?CompanyId=0&amp;CompanyName=Laxmi Technical Textile Private Limited", "Rationale")</f>
        <v/>
      </c>
    </row>
    <row r="121">
      <c r="A121" s="0" t="s">
        <v>343</v>
      </c>
      <c r="B121" s="0" t="s">
        <v>344</v>
      </c>
      <c r="C121" s="0" t="s">
        <v>345</v>
      </c>
      <c r="D121" s="0">
        <f dt2D="0" dtr="0">HYPERLINK("https://www.icra.in/Rating/RatingDetails?CompanyId=0&amp;CompanyName=Leapfrog Engineering Services Limited", "Rationale")</f>
        <v/>
      </c>
    </row>
    <row r="122">
      <c r="A122" s="0" t="s">
        <v>346</v>
      </c>
      <c r="B122" s="0" t="s">
        <v>347</v>
      </c>
      <c r="C122" s="0" t="s">
        <v>348</v>
      </c>
      <c r="D122" s="0">
        <f dt2D="0" dtr="0">HYPERLINK("https://www.icra.in/Rating/RatingDetails?CompanyId=0&amp;CompanyName=Leo Muthu Educational Trust", "Rationale")</f>
        <v/>
      </c>
    </row>
    <row r="123">
      <c r="A123" s="0" t="s">
        <v>349</v>
      </c>
      <c r="B123" s="0" t="s">
        <v>350</v>
      </c>
      <c r="C123" s="0" t="s">
        <v>351</v>
      </c>
      <c r="D123" s="0">
        <f dt2D="0" dtr="0">HYPERLINK("https://www.icra.in/Rating/RatingDetails?CompanyId=0&amp;CompanyName=Limitorque India Limited", "Rationale")</f>
        <v/>
      </c>
    </row>
    <row r="124">
      <c r="A124" s="0" t="s">
        <v>352</v>
      </c>
      <c r="B124" s="0" t="s">
        <v>353</v>
      </c>
      <c r="C124" s="0" t="s">
        <v>354</v>
      </c>
      <c r="D124" s="0">
        <f dt2D="0" dtr="0">HYPERLINK("https://www.icra.in/Rating/RatingDetails?CompanyId=0&amp;CompanyName=M Hanumantha Rao", "Rationale")</f>
        <v/>
      </c>
    </row>
    <row r="125">
      <c r="A125" s="0" t="s">
        <v>355</v>
      </c>
      <c r="B125" s="0" t="s">
        <v>356</v>
      </c>
      <c r="C125" s="0" t="s">
        <v>357</v>
      </c>
      <c r="D125" s="0">
        <f dt2D="0" dtr="0">HYPERLINK("https://www.icra.in/Rating/RatingDetails?CompanyId=0&amp;CompanyName=M.M.Vora Automobiles Private Limited", "Rationale")</f>
        <v/>
      </c>
    </row>
    <row r="126">
      <c r="A126" s="0" t="s">
        <v>358</v>
      </c>
      <c r="B126" s="0" t="s">
        <v>359</v>
      </c>
      <c r="C126" s="0" t="s">
        <v>135</v>
      </c>
      <c r="D126" s="0">
        <f dt2D="0" dtr="0">HYPERLINK("https://www.icra.in/Rating/RatingDetails?CompanyId=0&amp;CompanyName=M3M India Private Limited", "Rationale")</f>
        <v/>
      </c>
    </row>
    <row r="127">
      <c r="A127" s="0" t="s">
        <v>360</v>
      </c>
      <c r="B127" s="0" t="s">
        <v>361</v>
      </c>
      <c r="C127" s="0" t="s">
        <v>362</v>
      </c>
      <c r="D127" s="0">
        <f dt2D="0" dtr="0">HYPERLINK("https://www.icra.in/Rating/RatingDetails?CompanyId=0&amp;CompanyName=Maa Kali Alloys Udyog Private Limited", "Rationale")</f>
        <v/>
      </c>
    </row>
    <row r="128">
      <c r="A128" s="0" t="s">
        <v>363</v>
      </c>
      <c r="B128" s="0" t="s">
        <v>364</v>
      </c>
      <c r="C128" s="0" t="s">
        <v>365</v>
      </c>
      <c r="D128" s="0">
        <f dt2D="0" dtr="0">HYPERLINK("https://www.icra.in/Rating/RatingDetails?CompanyId=0&amp;CompanyName=Madhucon Granites Limited", "Rationale")</f>
        <v/>
      </c>
    </row>
    <row r="129">
      <c r="A129" s="0" t="s">
        <v>366</v>
      </c>
      <c r="B129" s="0" t="s">
        <v>367</v>
      </c>
      <c r="C129" s="0" t="s">
        <v>368</v>
      </c>
      <c r="D129" s="0">
        <f dt2D="0" dtr="0">HYPERLINK("https://www.icra.in/Rating/RatingDetails?CompanyId=0&amp;CompanyName=Magal Engg. Tech Private Limited", "Rationale")</f>
        <v/>
      </c>
    </row>
    <row r="130">
      <c r="A130" s="0" t="s">
        <v>369</v>
      </c>
      <c r="B130" s="0" t="s">
        <v>370</v>
      </c>
      <c r="C130" s="0" t="s">
        <v>371</v>
      </c>
      <c r="D130" s="0">
        <f dt2D="0" dtr="0">HYPERLINK("https://www.icra.in/Rating/RatingDetails?CompanyId=0&amp;CompanyName=Magnam Netlink Pvt. Ltd.", "Rationale")</f>
        <v/>
      </c>
    </row>
    <row r="131">
      <c r="A131" s="0" t="s">
        <v>372</v>
      </c>
      <c r="B131" s="0" t="s">
        <v>373</v>
      </c>
      <c r="C131" s="0" t="s">
        <v>121</v>
      </c>
      <c r="D131" s="0">
        <f dt2D="0" dtr="0">HYPERLINK("https://www.icra.in/Rating/RatingDetails?CompanyId=0&amp;CompanyName=Mahesh Value Products Private Limited", "Rationale")</f>
        <v/>
      </c>
    </row>
    <row r="132">
      <c r="A132" s="0" t="s">
        <v>374</v>
      </c>
      <c r="B132" s="0" t="s">
        <v>375</v>
      </c>
      <c r="C132" s="0" t="s">
        <v>376</v>
      </c>
      <c r="D132" s="0">
        <f dt2D="0" dtr="0">HYPERLINK("https://www.icra.in/Rating/RatingDetails?CompanyId=0&amp;CompanyName=Mallemaala Entertainments Private Limited", "Rationale")</f>
        <v/>
      </c>
    </row>
    <row r="133">
      <c r="A133" s="0" t="s">
        <v>377</v>
      </c>
      <c r="B133" s="0" t="s">
        <v>378</v>
      </c>
      <c r="C133" s="0" t="s">
        <v>379</v>
      </c>
      <c r="D133" s="0">
        <f dt2D="0" dtr="0">HYPERLINK("https://www.icra.in/Rating/RatingDetails?CompanyId=0&amp;CompanyName=Mangalore Electricity Supply Company Limited", "Rationale")</f>
        <v/>
      </c>
    </row>
    <row r="134">
      <c r="A134" s="0" t="s">
        <v>380</v>
      </c>
      <c r="B134" s="0" t="s">
        <v>381</v>
      </c>
      <c r="C134" s="0" t="s">
        <v>382</v>
      </c>
      <c r="D134" s="0">
        <f dt2D="0" dtr="0">HYPERLINK("https://www.icra.in/Rating/RatingDetails?CompanyId=0&amp;CompanyName=Martco Export Private Limited", "Rationale")</f>
        <v/>
      </c>
    </row>
    <row r="135">
      <c r="A135" s="0" t="s">
        <v>383</v>
      </c>
      <c r="B135" s="0" t="s">
        <v>384</v>
      </c>
      <c r="C135" s="0" t="s">
        <v>385</v>
      </c>
      <c r="D135" s="0">
        <f dt2D="0" dtr="0">HYPERLINK("https://www.icra.in/Rating/RatingDetails?CompanyId=0&amp;CompanyName=Mas Additives Private Limited", "Rationale")</f>
        <v/>
      </c>
    </row>
    <row r="136">
      <c r="A136" s="0" t="s">
        <v>386</v>
      </c>
      <c r="B136" s="0" t="s">
        <v>387</v>
      </c>
      <c r="C136" s="0" t="s">
        <v>48</v>
      </c>
      <c r="D136" s="0">
        <f dt2D="0" dtr="0">HYPERLINK("https://www.icra.in/Rating/RatingDetails?CompanyId=0&amp;CompanyName=Mathura Fibres and Cotton Industries", "Rationale")</f>
        <v/>
      </c>
    </row>
    <row r="137">
      <c r="A137" s="0" t="s">
        <v>388</v>
      </c>
      <c r="B137" s="0" t="s">
        <v>389</v>
      </c>
      <c r="C137" s="0" t="s">
        <v>132</v>
      </c>
      <c r="D137" s="0">
        <f dt2D="0" dtr="0">HYPERLINK("https://www.icra.in/Rating/RatingDetails?CompanyId=0&amp;CompanyName=Mayajaal Entertainment Private Limited", "Rationale")</f>
        <v/>
      </c>
    </row>
    <row r="138">
      <c r="A138" s="0" t="s">
        <v>390</v>
      </c>
      <c r="B138" s="0" t="s">
        <v>391</v>
      </c>
      <c r="C138" s="0" t="s">
        <v>392</v>
      </c>
      <c r="D138" s="0">
        <f dt2D="0" dtr="0">HYPERLINK("https://www.icra.in/Rating/RatingDetails?CompanyId=0&amp;CompanyName=Mayur Enterprise", "Rationale")</f>
        <v/>
      </c>
    </row>
    <row r="139">
      <c r="A139" s="0" t="s">
        <v>393</v>
      </c>
      <c r="B139" s="0" t="s">
        <v>394</v>
      </c>
      <c r="C139" s="0" t="s">
        <v>395</v>
      </c>
      <c r="D139" s="0">
        <f dt2D="0" dtr="0">HYPERLINK("https://www.icra.in/Rating/RatingDetails?CompanyId=0&amp;CompanyName=Megh and Ami Exports Private Limited", "Rationale")</f>
        <v/>
      </c>
    </row>
    <row r="140">
      <c r="A140" s="0" t="s">
        <v>396</v>
      </c>
      <c r="B140" s="0" t="s">
        <v>397</v>
      </c>
      <c r="C140" s="0" t="s">
        <v>135</v>
      </c>
      <c r="D140" s="0">
        <f dt2D="0" dtr="0">HYPERLINK("https://www.icra.in/Rating/RatingDetails?CompanyId=0&amp;CompanyName=MeritTrac Services Private Limited", "Rationale")</f>
        <v/>
      </c>
    </row>
    <row r="141">
      <c r="A141" s="0" t="s">
        <v>398</v>
      </c>
      <c r="B141" s="0" t="s">
        <v>399</v>
      </c>
      <c r="C141" s="0" t="s">
        <v>400</v>
      </c>
      <c r="D141" s="0">
        <f dt2D="0" dtr="0">HYPERLINK("https://www.icra.in/Rating/RatingDetails?CompanyId=0&amp;CompanyName=MFAR Constructions Private Limited", "Rationale")</f>
        <v/>
      </c>
    </row>
    <row r="142">
      <c r="A142" s="0" t="s">
        <v>401</v>
      </c>
      <c r="B142" s="0" t="s">
        <v>402</v>
      </c>
      <c r="C142" s="0" t="s">
        <v>403</v>
      </c>
      <c r="D142" s="0">
        <f dt2D="0" dtr="0">HYPERLINK("https://www.icra.in/Rating/RatingDetails?CompanyId=0&amp;CompanyName=Miraya Realty Private Limited", "Rationale")</f>
        <v/>
      </c>
    </row>
    <row r="143">
      <c r="A143" s="0" t="s">
        <v>404</v>
      </c>
      <c r="B143" s="0" t="s">
        <v>405</v>
      </c>
      <c r="C143" s="0" t="s">
        <v>406</v>
      </c>
      <c r="D143" s="0">
        <f dt2D="0" dtr="0">HYPERLINK("https://www.icra.in/Rating/RatingDetails?CompanyId=0&amp;CompanyName=MITCON Consultancy and Engineering Services Limited", "Rationale")</f>
        <v/>
      </c>
    </row>
    <row r="144">
      <c r="A144" s="0" t="s">
        <v>407</v>
      </c>
      <c r="B144" s="0" t="s">
        <v>408</v>
      </c>
      <c r="C144" s="0" t="s">
        <v>409</v>
      </c>
      <c r="D144" s="0">
        <f dt2D="0" dtr="0">HYPERLINK("https://www.icra.in/Rating/RatingDetails?CompanyId=0&amp;CompanyName=MMTP Projects Private Limited", "Rationale")</f>
        <v/>
      </c>
    </row>
    <row r="145">
      <c r="A145" s="0" t="s">
        <v>410</v>
      </c>
      <c r="B145" s="0" t="s">
        <v>411</v>
      </c>
      <c r="C145" s="0" t="s">
        <v>412</v>
      </c>
      <c r="D145" s="0">
        <f dt2D="0" dtr="0">HYPERLINK("https://www.icra.in/Rating/RatingDetails?CompanyId=0&amp;CompanyName=MNR Educational Trust", "Rationale")</f>
        <v/>
      </c>
    </row>
    <row r="146">
      <c r="A146" s="0" t="s">
        <v>413</v>
      </c>
      <c r="B146" s="0" t="s">
        <v>414</v>
      </c>
      <c r="C146" s="0" t="s">
        <v>412</v>
      </c>
      <c r="D146" s="0">
        <f dt2D="0" dtr="0">HYPERLINK("https://www.icra.in/Rating/RatingDetails?CompanyId=0&amp;CompanyName=MNR Research Conventions (P) Ltd.", "Rationale")</f>
        <v/>
      </c>
    </row>
    <row r="147">
      <c r="A147" s="0" t="s">
        <v>415</v>
      </c>
      <c r="B147" s="0" t="s">
        <v>416</v>
      </c>
      <c r="C147" s="0" t="s">
        <v>417</v>
      </c>
      <c r="D147" s="0">
        <f dt2D="0" dtr="0">HYPERLINK("https://www.icra.in/Rating/RatingDetails?CompanyId=0&amp;CompanyName=Mohindra Fasteners Limited", "Rationale")</f>
        <v/>
      </c>
    </row>
    <row r="148">
      <c r="A148" s="0" t="s">
        <v>418</v>
      </c>
      <c r="B148" s="0" t="s">
        <v>419</v>
      </c>
      <c r="C148" s="0" t="s">
        <v>357</v>
      </c>
      <c r="D148" s="0">
        <f dt2D="0" dtr="0">HYPERLINK("https://www.icra.in/Rating/RatingDetails?CompanyId=0&amp;CompanyName=MPP Technologies Private Limited", "Rationale")</f>
        <v/>
      </c>
    </row>
    <row r="149">
      <c r="A149" s="0" t="s">
        <v>420</v>
      </c>
      <c r="B149" s="0" t="s">
        <v>421</v>
      </c>
      <c r="C149" s="0" t="s">
        <v>15</v>
      </c>
      <c r="D149" s="0">
        <f dt2D="0" dtr="0">HYPERLINK("https://www.icra.in/Rating/RatingDetails?CompanyId=0&amp;CompanyName=My Auto World (Kanpur) Pvt. Ltd.", "Rationale")</f>
        <v/>
      </c>
    </row>
    <row r="150">
      <c r="A150" s="0" t="s">
        <v>422</v>
      </c>
      <c r="B150" s="0" t="s">
        <v>423</v>
      </c>
      <c r="C150" s="0" t="s">
        <v>424</v>
      </c>
      <c r="D150" s="0">
        <f dt2D="0" dtr="0">HYPERLINK("https://www.icra.in/Rating/RatingDetails?CompanyId=0&amp;CompanyName=Mytrah Vayu (Indravati) Private Limited", "Rationale")</f>
        <v/>
      </c>
    </row>
    <row r="151">
      <c r="A151" s="0" t="s">
        <v>425</v>
      </c>
      <c r="B151" s="0" t="s">
        <v>426</v>
      </c>
      <c r="C151" s="0" t="s">
        <v>427</v>
      </c>
      <c r="D151" s="0">
        <f dt2D="0" dtr="0">HYPERLINK("https://www.icra.in/Rating/RatingDetails?CompanyId=0&amp;CompanyName=Mytrah Vayu (Sabarmati) Private Limited", "Rationale")</f>
        <v/>
      </c>
    </row>
    <row r="152">
      <c r="A152" s="0" t="s">
        <v>428</v>
      </c>
      <c r="B152" s="0" t="s">
        <v>429</v>
      </c>
      <c r="C152" s="0" t="s">
        <v>430</v>
      </c>
      <c r="D152" s="0">
        <f dt2D="0" dtr="0">HYPERLINK("https://www.icra.in/Rating/RatingDetails?CompanyId=0&amp;CompanyName=N.D. Gupta &amp; Sons", "Rationale")</f>
        <v/>
      </c>
    </row>
    <row r="153">
      <c r="A153" s="0" t="s">
        <v>431</v>
      </c>
      <c r="B153" s="0" t="s">
        <v>432</v>
      </c>
      <c r="C153" s="0" t="s">
        <v>433</v>
      </c>
      <c r="D153" s="0">
        <f dt2D="0" dtr="0">HYPERLINK("https://www.icra.in/Rating/RatingDetails?CompanyId=0&amp;CompanyName=N.R. Constructions", "Rationale")</f>
        <v/>
      </c>
    </row>
    <row r="154">
      <c r="A154" s="0" t="s">
        <v>434</v>
      </c>
      <c r="B154" s="0" t="s">
        <v>435</v>
      </c>
      <c r="C154" s="0" t="s">
        <v>436</v>
      </c>
      <c r="D154" s="0">
        <f dt2D="0" dtr="0">HYPERLINK("https://www.icra.in/Rating/RatingDetails?CompanyId=0&amp;CompanyName=N.S. Associates Private Limited", "Rationale")</f>
        <v/>
      </c>
    </row>
    <row r="155">
      <c r="A155" s="0" t="s">
        <v>437</v>
      </c>
      <c r="B155" s="0" t="s">
        <v>438</v>
      </c>
      <c r="C155" s="0" t="s">
        <v>439</v>
      </c>
      <c r="D155" s="0">
        <f dt2D="0" dtr="0">HYPERLINK("https://www.icra.in/Rating/RatingDetails?CompanyId=0&amp;CompanyName=Nanda Infra Construction Private Limited", "Rationale")</f>
        <v/>
      </c>
    </row>
    <row r="156">
      <c r="A156" s="0" t="s">
        <v>440</v>
      </c>
      <c r="B156" s="0" t="s">
        <v>441</v>
      </c>
      <c r="C156" s="0" t="s">
        <v>9</v>
      </c>
      <c r="D156" s="0">
        <f dt2D="0" dtr="0">HYPERLINK("https://www.icra.in/Rating/RatingDetails?CompanyId=0&amp;CompanyName=Nandan Terry Limited", "Rationale")</f>
        <v/>
      </c>
    </row>
    <row r="157">
      <c r="A157" s="0" t="s">
        <v>442</v>
      </c>
      <c r="B157" s="0" t="s">
        <v>443</v>
      </c>
      <c r="C157" s="0" t="s">
        <v>430</v>
      </c>
      <c r="D157" s="0">
        <f dt2D="0" dtr="0">HYPERLINK("https://www.icra.in/Rating/RatingDetails?CompanyId=0&amp;CompanyName=Narendra Dev (Railways)", "Rationale")</f>
        <v/>
      </c>
    </row>
    <row r="158">
      <c r="A158" s="0" t="s">
        <v>444</v>
      </c>
      <c r="B158" s="0" t="s">
        <v>445</v>
      </c>
      <c r="C158" s="0" t="s">
        <v>430</v>
      </c>
      <c r="D158" s="0">
        <f dt2D="0" dtr="0">HYPERLINK("https://www.icra.in/Rating/RatingDetails?CompanyId=0&amp;CompanyName=Narendra Dev Girrajji Constructions (JV)", "Rationale")</f>
        <v/>
      </c>
    </row>
    <row r="159">
      <c r="A159" s="0" t="s">
        <v>446</v>
      </c>
      <c r="B159" s="0" t="s">
        <v>447</v>
      </c>
      <c r="C159" s="0" t="s">
        <v>448</v>
      </c>
      <c r="D159" s="0">
        <f dt2D="0" dtr="0">HYPERLINK("https://www.icra.in/Rating/RatingDetails?CompanyId=0&amp;CompanyName=National Projects Construction Corporation Limited", "Rationale")</f>
        <v/>
      </c>
    </row>
    <row r="160">
      <c r="A160" s="0" t="s">
        <v>449</v>
      </c>
      <c r="B160" s="0" t="s">
        <v>450</v>
      </c>
      <c r="C160" s="0" t="s">
        <v>451</v>
      </c>
      <c r="D160" s="0">
        <f dt2D="0" dtr="0">HYPERLINK("https://www.icra.in/Rating/RatingDetails?CompanyId=0&amp;CompanyName=Nav Shikha Polypack Industries Private Limited", "Rationale")</f>
        <v/>
      </c>
    </row>
    <row r="161">
      <c r="A161" s="0" t="s">
        <v>452</v>
      </c>
      <c r="B161" s="0" t="s">
        <v>453</v>
      </c>
      <c r="C161" s="0" t="s">
        <v>454</v>
      </c>
      <c r="D161" s="0">
        <f dt2D="0" dtr="0">HYPERLINK("https://www.icra.in/Rating/RatingDetails?CompanyId=0&amp;CompanyName=Navrathan Jewellers Private Limited", "Rationale")</f>
        <v/>
      </c>
    </row>
    <row r="162">
      <c r="A162" s="0" t="s">
        <v>455</v>
      </c>
      <c r="B162" s="0" t="s">
        <v>456</v>
      </c>
      <c r="C162" s="0" t="s">
        <v>15</v>
      </c>
      <c r="D162" s="0">
        <f dt2D="0" dtr="0">HYPERLINK("https://www.icra.in/Rating/RatingDetails?CompanyId=0&amp;CompanyName=Nectar Crafts", "Rationale")</f>
        <v/>
      </c>
    </row>
    <row r="163">
      <c r="A163" s="0" t="s">
        <v>457</v>
      </c>
      <c r="B163" s="0" t="s">
        <v>458</v>
      </c>
      <c r="C163" s="0" t="s">
        <v>459</v>
      </c>
      <c r="D163" s="0">
        <f dt2D="0" dtr="0">HYPERLINK("https://www.icra.in/Rating/RatingDetails?CompanyId=0&amp;CompanyName=Nilons Enterprises Private Limited", "Rationale")</f>
        <v/>
      </c>
    </row>
    <row r="164">
      <c r="A164" s="0" t="s">
        <v>460</v>
      </c>
      <c r="B164" s="0" t="s">
        <v>461</v>
      </c>
      <c r="C164" s="0" t="s">
        <v>462</v>
      </c>
      <c r="D164" s="0">
        <f dt2D="0" dtr="0">HYPERLINK("https://www.icra.in/Rating/RatingDetails?CompanyId=0&amp;CompanyName=NIS Management Limited", "Rationale")</f>
        <v/>
      </c>
    </row>
    <row r="165">
      <c r="A165" s="0" t="s">
        <v>463</v>
      </c>
      <c r="B165" s="0" t="s">
        <v>464</v>
      </c>
      <c r="C165" s="0" t="s">
        <v>465</v>
      </c>
      <c r="D165" s="0">
        <f dt2D="0" dtr="0">HYPERLINK("https://www.icra.in/Rating/RatingDetails?CompanyId=0&amp;CompanyName=Nitrex Chemicals India Limited", "Rationale")</f>
        <v/>
      </c>
    </row>
    <row r="166">
      <c r="A166" s="0" t="s">
        <v>466</v>
      </c>
      <c r="B166" s="0" t="s">
        <v>467</v>
      </c>
      <c r="C166" s="0" t="s">
        <v>51</v>
      </c>
      <c r="D166" s="0">
        <f dt2D="0" dtr="0">HYPERLINK("https://www.icra.in/Rating/RatingDetails?CompanyId=0&amp;CompanyName=NTECK Automotive Private Limited", "Rationale")</f>
        <v/>
      </c>
    </row>
    <row r="167">
      <c r="A167" s="0" t="s">
        <v>468</v>
      </c>
      <c r="B167" s="0" t="s">
        <v>469</v>
      </c>
      <c r="C167" s="0" t="s">
        <v>183</v>
      </c>
      <c r="D167" s="0">
        <f dt2D="0" dtr="0">HYPERLINK("https://www.icra.in/Rating/RatingDetails?CompanyId=0&amp;CompanyName=Octiva Ceramic", "Rationale")</f>
        <v/>
      </c>
    </row>
    <row r="168">
      <c r="A168" s="0" t="s">
        <v>470</v>
      </c>
      <c r="B168" s="0" t="s">
        <v>471</v>
      </c>
      <c r="C168" s="0" t="s">
        <v>472</v>
      </c>
      <c r="D168" s="0">
        <f dt2D="0" dtr="0">HYPERLINK("https://www.icra.in/Rating/RatingDetails?CompanyId=0&amp;CompanyName=Om Associates", "Rationale")</f>
        <v/>
      </c>
    </row>
    <row r="169">
      <c r="A169" s="0" t="s">
        <v>473</v>
      </c>
      <c r="B169" s="0" t="s">
        <v>474</v>
      </c>
      <c r="C169" s="0" t="s">
        <v>475</v>
      </c>
      <c r="D169" s="0">
        <f dt2D="0" dtr="0">HYPERLINK("https://www.icra.in/Rating/RatingDetails?CompanyId=0&amp;CompanyName=Onward Technologies Limited", "Rationale")</f>
        <v/>
      </c>
    </row>
    <row r="170">
      <c r="A170" s="0" t="s">
        <v>476</v>
      </c>
      <c r="B170" s="0" t="s">
        <v>477</v>
      </c>
      <c r="C170" s="0" t="s">
        <v>478</v>
      </c>
      <c r="D170" s="0">
        <f dt2D="0" dtr="0">HYPERLINK("https://www.icra.in/Rating/RatingDetails?CompanyId=0&amp;CompanyName=Organic India Private Limited", "Rationale")</f>
        <v/>
      </c>
    </row>
    <row r="171">
      <c r="A171" s="0" t="s">
        <v>479</v>
      </c>
      <c r="B171" s="0" t="s">
        <v>480</v>
      </c>
      <c r="C171" s="0" t="s">
        <v>481</v>
      </c>
      <c r="D171" s="0">
        <f dt2D="0" dtr="0">HYPERLINK("https://www.icra.in/Rating/RatingDetails?CompanyId=0&amp;CompanyName=Orient Palace", "Rationale")</f>
        <v/>
      </c>
    </row>
    <row r="172">
      <c r="A172" s="0" t="s">
        <v>482</v>
      </c>
      <c r="B172" s="0" t="s">
        <v>483</v>
      </c>
      <c r="C172" s="0" t="s">
        <v>15</v>
      </c>
      <c r="D172" s="0">
        <f dt2D="0" dtr="0">HYPERLINK("https://www.icra.in/Rating/RatingDetails?CompanyId=0&amp;CompanyName=Pacific Industries Limited", "Rationale")</f>
        <v/>
      </c>
    </row>
    <row r="173">
      <c r="A173" s="0" t="s">
        <v>484</v>
      </c>
      <c r="B173" s="0" t="s">
        <v>485</v>
      </c>
      <c r="C173" s="0" t="s">
        <v>486</v>
      </c>
      <c r="D173" s="0">
        <f dt2D="0" dtr="0">HYPERLINK("https://www.icra.in/Rating/RatingDetails?CompanyId=0&amp;CompanyName=Padam Interiors", "Rationale")</f>
        <v/>
      </c>
    </row>
    <row r="174">
      <c r="A174" s="0" t="s">
        <v>487</v>
      </c>
      <c r="B174" s="0" t="s">
        <v>488</v>
      </c>
      <c r="C174" s="0" t="s">
        <v>486</v>
      </c>
      <c r="D174" s="0">
        <f dt2D="0" dtr="0">HYPERLINK("https://www.icra.in/Rating/RatingDetails?CompanyId=0&amp;CompanyName=Parakh Foods and Oils Limited", "Rationale")</f>
        <v/>
      </c>
    </row>
    <row r="175">
      <c r="A175" s="0" t="s">
        <v>489</v>
      </c>
      <c r="B175" s="0" t="s">
        <v>490</v>
      </c>
      <c r="C175" s="0" t="s">
        <v>24</v>
      </c>
      <c r="D175" s="0">
        <f dt2D="0" dtr="0">HYPERLINK("https://www.icra.in/Rating/RatingDetails?CompanyId=0&amp;CompanyName=Parisons Agrotech Private Limited", "Rationale")</f>
        <v/>
      </c>
    </row>
    <row r="176">
      <c r="A176" s="0" t="s">
        <v>491</v>
      </c>
      <c r="B176" s="0" t="s">
        <v>492</v>
      </c>
      <c r="C176" s="0" t="s">
        <v>24</v>
      </c>
      <c r="D176" s="0">
        <f dt2D="0" dtr="0">HYPERLINK("https://www.icra.in/Rating/RatingDetails?CompanyId=0&amp;CompanyName=Parisons Foods Private Limited", "Rationale")</f>
        <v/>
      </c>
    </row>
    <row r="177">
      <c r="A177" s="0" t="s">
        <v>493</v>
      </c>
      <c r="B177" s="0" t="s">
        <v>494</v>
      </c>
      <c r="C177" s="0" t="s">
        <v>24</v>
      </c>
      <c r="D177" s="0">
        <f dt2D="0" dtr="0">HYPERLINK("https://www.icra.in/Rating/RatingDetails?CompanyId=0&amp;CompanyName=Parisons Roller Flour Mills Private Limited", "Rationale")</f>
        <v/>
      </c>
    </row>
    <row r="178">
      <c r="A178" s="0" t="s">
        <v>495</v>
      </c>
      <c r="B178" s="0" t="s">
        <v>496</v>
      </c>
      <c r="C178" s="0" t="s">
        <v>15</v>
      </c>
      <c r="D178" s="0">
        <f dt2D="0" dtr="0">HYPERLINK("https://www.icra.in/Rating/RatingDetails?CompanyId=0&amp;CompanyName=Parth Concast Limited", "Rationale")</f>
        <v/>
      </c>
    </row>
    <row r="179">
      <c r="A179" s="0" t="s">
        <v>497</v>
      </c>
      <c r="B179" s="0" t="s">
        <v>498</v>
      </c>
      <c r="C179" s="0" t="s">
        <v>499</v>
      </c>
      <c r="D179" s="0">
        <f dt2D="0" dtr="0">HYPERLINK("https://www.icra.in/Rating/RatingDetails?CompanyId=0&amp;CompanyName=Parveen Industries Private Limited", "Rationale")</f>
        <v/>
      </c>
    </row>
    <row r="180">
      <c r="A180" s="0" t="s">
        <v>500</v>
      </c>
      <c r="B180" s="0" t="s">
        <v>501</v>
      </c>
      <c r="C180" s="0" t="s">
        <v>502</v>
      </c>
      <c r="D180" s="0">
        <f dt2D="0" dtr="0">HYPERLINK("https://www.icra.in/Rating/RatingDetails?CompanyId=0&amp;CompanyName=Perfect Engineering Associates Private Limited", "Rationale")</f>
        <v/>
      </c>
    </row>
    <row r="181">
      <c r="A181" s="0" t="s">
        <v>503</v>
      </c>
      <c r="B181" s="0" t="s">
        <v>504</v>
      </c>
      <c r="C181" s="0" t="s">
        <v>505</v>
      </c>
      <c r="D181" s="0">
        <f dt2D="0" dtr="0">HYPERLINK("https://www.icra.in/Rating/RatingDetails?CompanyId=0&amp;CompanyName=Pluto Plaza Private Limited", "Rationale")</f>
        <v/>
      </c>
    </row>
    <row r="182">
      <c r="A182" s="0" t="s">
        <v>506</v>
      </c>
      <c r="B182" s="0" t="s">
        <v>507</v>
      </c>
      <c r="C182" s="0" t="s">
        <v>508</v>
      </c>
      <c r="D182" s="0">
        <f dt2D="0" dtr="0">HYPERLINK("https://www.icra.in/Rating/RatingDetails?CompanyId=0&amp;CompanyName=PMV Maltings Private Limited", "Rationale")</f>
        <v/>
      </c>
    </row>
    <row r="183">
      <c r="A183" s="0" t="s">
        <v>509</v>
      </c>
      <c r="B183" s="0" t="s">
        <v>510</v>
      </c>
      <c r="C183" s="0" t="s">
        <v>511</v>
      </c>
      <c r="D183" s="0">
        <f dt2D="0" dtr="0">HYPERLINK("https://www.icra.in/Rating/RatingDetails?CompanyId=0&amp;CompanyName=Popees Baby Care Products Pvt Ltd", "Rationale")</f>
        <v/>
      </c>
    </row>
    <row r="184">
      <c r="A184" s="0" t="s">
        <v>512</v>
      </c>
      <c r="B184" s="0" t="s">
        <v>513</v>
      </c>
      <c r="C184" s="0" t="s">
        <v>514</v>
      </c>
      <c r="D184" s="0">
        <f dt2D="0" dtr="0">HYPERLINK("https://www.icra.in/Rating/RatingDetails?CompanyId=0&amp;CompanyName=Prestige Metallics Private Limited", "Rationale")</f>
        <v/>
      </c>
    </row>
    <row r="185">
      <c r="A185" s="0" t="s">
        <v>515</v>
      </c>
      <c r="B185" s="0" t="s">
        <v>516</v>
      </c>
      <c r="C185" s="0" t="s">
        <v>15</v>
      </c>
      <c r="D185" s="0">
        <f dt2D="0" dtr="0">HYPERLINK("https://www.icra.in/Rating/RatingDetails?CompanyId=0&amp;CompanyName=Prognosys Medical Systems Pvt Ltd", "Rationale")</f>
        <v/>
      </c>
    </row>
    <row r="186">
      <c r="A186" s="0" t="s">
        <v>517</v>
      </c>
      <c r="B186" s="0" t="s">
        <v>518</v>
      </c>
      <c r="C186" s="0" t="s">
        <v>365</v>
      </c>
      <c r="D186" s="0">
        <f dt2D="0" dtr="0">HYPERLINK("https://www.icra.in/Rating/RatingDetails?CompanyId=0&amp;CompanyName=PVP Developers", "Rationale")</f>
        <v/>
      </c>
    </row>
    <row r="187">
      <c r="A187" s="0" t="s">
        <v>519</v>
      </c>
      <c r="B187" s="0" t="s">
        <v>520</v>
      </c>
      <c r="C187" s="0" t="s">
        <v>203</v>
      </c>
      <c r="D187" s="0">
        <f dt2D="0" dtr="0">HYPERLINK("https://www.icra.in/Rating/RatingDetails?CompanyId=0&amp;CompanyName=Pyrotech Workspace Solutions Private Limited", "Rationale")</f>
        <v/>
      </c>
    </row>
    <row r="188">
      <c r="A188" s="0" t="s">
        <v>521</v>
      </c>
      <c r="B188" s="0" t="s">
        <v>522</v>
      </c>
      <c r="C188" s="0" t="s">
        <v>523</v>
      </c>
      <c r="D188" s="0">
        <f dt2D="0" dtr="0">HYPERLINK("https://www.icra.in/Rating/RatingDetails?CompanyId=0&amp;CompanyName=Q2Q Solutions Private Limited", "Rationale")</f>
        <v/>
      </c>
    </row>
    <row r="189">
      <c r="A189" s="0" t="s">
        <v>524</v>
      </c>
      <c r="B189" s="0" t="s">
        <v>525</v>
      </c>
      <c r="C189" s="0" t="s">
        <v>526</v>
      </c>
      <c r="D189" s="0">
        <f dt2D="0" dtr="0">HYPERLINK("https://www.icra.in/Rating/RatingDetails?CompanyId=0&amp;CompanyName=R R Gold Palace Pvt Ltd", "Rationale")</f>
        <v/>
      </c>
    </row>
    <row r="190">
      <c r="A190" s="0" t="s">
        <v>527</v>
      </c>
      <c r="B190" s="0" t="s">
        <v>528</v>
      </c>
      <c r="C190" s="0" t="s">
        <v>15</v>
      </c>
      <c r="D190" s="0">
        <f dt2D="0" dtr="0">HYPERLINK("https://www.icra.in/Rating/RatingDetails?CompanyId=0&amp;CompanyName=Raipur Power and Steel Limited", "Rationale")</f>
        <v/>
      </c>
    </row>
    <row r="191">
      <c r="A191" s="0" t="s">
        <v>529</v>
      </c>
      <c r="B191" s="0" t="s">
        <v>530</v>
      </c>
      <c r="C191" s="0" t="s">
        <v>505</v>
      </c>
      <c r="D191" s="0">
        <f dt2D="0" dtr="0">HYPERLINK("https://www.icra.in/Rating/RatingDetails?CompanyId=0&amp;CompanyName=Rama Overseas Limited", "Rationale")</f>
        <v/>
      </c>
    </row>
    <row r="192">
      <c r="A192" s="0" t="s">
        <v>531</v>
      </c>
      <c r="B192" s="0" t="s">
        <v>532</v>
      </c>
      <c r="C192" s="0" t="s">
        <v>533</v>
      </c>
      <c r="D192" s="0">
        <f dt2D="0" dtr="0">HYPERLINK("https://www.icra.in/Rating/RatingDetails?CompanyId=0&amp;CompanyName=Rashi Steel &amp; Power Ltd", "Rationale")</f>
        <v/>
      </c>
    </row>
    <row r="193">
      <c r="A193" s="0" t="s">
        <v>534</v>
      </c>
      <c r="B193" s="0" t="s">
        <v>535</v>
      </c>
      <c r="C193" s="0" t="s">
        <v>536</v>
      </c>
      <c r="D193" s="0">
        <f dt2D="0" dtr="0">HYPERLINK("https://www.icra.in/Rating/RatingDetails?CompanyId=0&amp;CompanyName=Ravin Infraproject Pvt Ltd", "Rationale")</f>
        <v/>
      </c>
    </row>
    <row r="194">
      <c r="A194" s="0" t="s">
        <v>537</v>
      </c>
      <c r="B194" s="0" t="s">
        <v>538</v>
      </c>
      <c r="C194" s="0" t="s">
        <v>539</v>
      </c>
      <c r="D194" s="0">
        <f dt2D="0" dtr="0">HYPERLINK("https://www.icra.in/Rating/RatingDetails?CompanyId=0&amp;CompanyName=Rawmate Solutions", "Rationale")</f>
        <v/>
      </c>
    </row>
    <row r="195">
      <c r="A195" s="0" t="s">
        <v>540</v>
      </c>
      <c r="B195" s="0" t="s">
        <v>541</v>
      </c>
      <c r="C195" s="0" t="s">
        <v>542</v>
      </c>
      <c r="D195" s="0">
        <f dt2D="0" dtr="0">HYPERLINK("https://www.icra.in/Rating/RatingDetails?CompanyId=0&amp;CompanyName=Reliance Power Limited", "Rationale")</f>
        <v/>
      </c>
    </row>
    <row r="196">
      <c r="A196" s="0" t="s">
        <v>543</v>
      </c>
      <c r="B196" s="0" t="s">
        <v>544</v>
      </c>
      <c r="C196" s="0" t="s">
        <v>545</v>
      </c>
      <c r="D196" s="0">
        <f dt2D="0" dtr="0">HYPERLINK("https://www.icra.in/Rating/RatingDetails?CompanyId=0&amp;CompanyName=Riddhi Siddhi Cotfiber Private Limited", "Rationale")</f>
        <v/>
      </c>
    </row>
    <row r="197">
      <c r="A197" s="0" t="s">
        <v>546</v>
      </c>
      <c r="B197" s="0" t="s">
        <v>547</v>
      </c>
      <c r="C197" s="0" t="s">
        <v>548</v>
      </c>
      <c r="D197" s="0">
        <f dt2D="0" dtr="0">HYPERLINK("https://www.icra.in/Rating/RatingDetails?CompanyId=0&amp;CompanyName=Royal Tyres Private Limited", "Rationale")</f>
        <v/>
      </c>
    </row>
    <row r="198">
      <c r="A198" s="0" t="s">
        <v>549</v>
      </c>
      <c r="B198" s="0" t="s">
        <v>550</v>
      </c>
      <c r="C198" s="0" t="s">
        <v>157</v>
      </c>
      <c r="D198" s="0">
        <f dt2D="0" dtr="0">HYPERLINK("https://www.icra.in/Rating/RatingDetails?CompanyId=0&amp;CompanyName=S A Trading Company", "Rationale")</f>
        <v/>
      </c>
    </row>
    <row r="199">
      <c r="A199" s="0" t="s">
        <v>551</v>
      </c>
      <c r="B199" s="0" t="s">
        <v>552</v>
      </c>
      <c r="C199" s="0" t="s">
        <v>553</v>
      </c>
      <c r="D199" s="0">
        <f dt2D="0" dtr="0">HYPERLINK("https://www.icra.in/Rating/RatingDetails?CompanyId=0&amp;CompanyName=S.Subrahmanyan Construction Co. Private Limited", "Rationale")</f>
        <v/>
      </c>
    </row>
    <row r="200">
      <c r="A200" s="0" t="s">
        <v>554</v>
      </c>
      <c r="B200" s="0" t="s">
        <v>555</v>
      </c>
      <c r="C200" s="0" t="s">
        <v>556</v>
      </c>
      <c r="D200" s="0">
        <f dt2D="0" dtr="0">HYPERLINK("https://www.icra.in/Rating/RatingDetails?CompanyId=0&amp;CompanyName=Safar Polyfibre Pvt. Ltd.", "Rationale")</f>
        <v/>
      </c>
    </row>
    <row r="201">
      <c r="A201" s="0" t="s">
        <v>557</v>
      </c>
      <c r="B201" s="0" t="s">
        <v>558</v>
      </c>
      <c r="C201" s="0" t="s">
        <v>559</v>
      </c>
      <c r="D201" s="0">
        <f dt2D="0" dtr="0">HYPERLINK("https://www.icra.in/Rating/RatingDetails?CompanyId=0&amp;CompanyName=Sai Eternal Foundation", "Rationale")</f>
        <v/>
      </c>
    </row>
    <row r="202">
      <c r="A202" s="0" t="s">
        <v>560</v>
      </c>
      <c r="B202" s="0" t="s">
        <v>561</v>
      </c>
      <c r="C202" s="0" t="s">
        <v>232</v>
      </c>
      <c r="D202" s="0">
        <f dt2D="0" dtr="0">HYPERLINK("https://www.icra.in/Rating/RatingDetails?CompanyId=0&amp;CompanyName=Sai Ram Constructions", "Rationale")</f>
        <v/>
      </c>
    </row>
    <row r="203">
      <c r="A203" s="0" t="s">
        <v>562</v>
      </c>
      <c r="B203" s="0" t="s">
        <v>563</v>
      </c>
      <c r="C203" s="0" t="s">
        <v>564</v>
      </c>
      <c r="D203" s="0">
        <f dt2D="0" dtr="0">HYPERLINK("https://www.icra.in/Rating/RatingDetails?CompanyId=0&amp;CompanyName=Sanghar exports", "Rationale")</f>
        <v/>
      </c>
    </row>
    <row r="204">
      <c r="A204" s="0" t="s">
        <v>565</v>
      </c>
      <c r="B204" s="0" t="s">
        <v>566</v>
      </c>
      <c r="C204" s="0" t="s">
        <v>567</v>
      </c>
      <c r="D204" s="0">
        <f dt2D="0" dtr="0">HYPERLINK("https://www.icra.in/Rating/RatingDetails?CompanyId=0&amp;CompanyName=SCR Nirman Private Limited", "Rationale")</f>
        <v/>
      </c>
    </row>
    <row r="205">
      <c r="A205" s="0" t="s">
        <v>568</v>
      </c>
      <c r="B205" s="0" t="s">
        <v>569</v>
      </c>
      <c r="C205" s="0" t="s">
        <v>570</v>
      </c>
      <c r="D205" s="0">
        <f dt2D="0" dtr="0">HYPERLINK("https://www.icra.in/Rating/RatingDetails?CompanyId=0&amp;CompanyName=Shekar Logistics Pvt Ltd", "Rationale")</f>
        <v/>
      </c>
    </row>
    <row r="206">
      <c r="A206" s="0" t="s">
        <v>571</v>
      </c>
      <c r="B206" s="0" t="s">
        <v>572</v>
      </c>
      <c r="C206" s="0" t="s">
        <v>573</v>
      </c>
      <c r="D206" s="0">
        <f dt2D="0" dtr="0">HYPERLINK("https://www.icra.in/Rating/RatingDetails?CompanyId=0&amp;CompanyName=Shivalaya Amgaon Highways Private Limited", "Rationale")</f>
        <v/>
      </c>
    </row>
    <row r="207">
      <c r="A207" s="0" t="s">
        <v>574</v>
      </c>
      <c r="B207" s="0" t="s">
        <v>575</v>
      </c>
      <c r="C207" s="0" t="s">
        <v>573</v>
      </c>
      <c r="D207" s="0">
        <f dt2D="0" dtr="0">HYPERLINK("https://www.icra.in/Rating/RatingDetails?CompanyId=0&amp;CompanyName=Shivalaya Goregaon Highways Private Limited", "Rationale")</f>
        <v/>
      </c>
    </row>
    <row r="208">
      <c r="A208" s="0" t="s">
        <v>576</v>
      </c>
      <c r="B208" s="0" t="s">
        <v>577</v>
      </c>
      <c r="C208" s="0" t="s">
        <v>578</v>
      </c>
      <c r="D208" s="0">
        <f dt2D="0" dtr="0">HYPERLINK("https://www.icra.in/Rating/RatingDetails?CompanyId=0&amp;CompanyName=Shorapur Solar Power Limited", "Rationale")</f>
        <v/>
      </c>
    </row>
    <row r="209">
      <c r="A209" s="0" t="s">
        <v>579</v>
      </c>
      <c r="B209" s="0" t="s">
        <v>580</v>
      </c>
      <c r="C209" s="0" t="s">
        <v>478</v>
      </c>
      <c r="D209" s="0">
        <f dt2D="0" dtr="0">HYPERLINK("https://www.icra.in/Rating/RatingDetails?CompanyId=0&amp;CompanyName=Shree Balbir Food Product Private Limited", "Rationale")</f>
        <v/>
      </c>
    </row>
    <row r="210">
      <c r="A210" s="0" t="s">
        <v>581</v>
      </c>
      <c r="B210" s="0" t="s">
        <v>582</v>
      </c>
      <c r="C210" s="0" t="s">
        <v>255</v>
      </c>
      <c r="D210" s="0">
        <f dt2D="0" dtr="0">HYPERLINK("https://www.icra.in/Rating/RatingDetails?CompanyId=0&amp;CompanyName=Shree Chhatrapati Shahu Sahakari Sakhar Karkhana Limited", "Rationale")</f>
        <v/>
      </c>
    </row>
    <row r="211">
      <c r="A211" s="0" t="s">
        <v>583</v>
      </c>
      <c r="B211" s="0" t="s">
        <v>584</v>
      </c>
      <c r="C211" s="0" t="s">
        <v>585</v>
      </c>
      <c r="D211" s="0">
        <f dt2D="0" dtr="0">HYPERLINK("https://www.icra.in/Rating/RatingDetails?CompanyId=0&amp;CompanyName=Shree Renuka Sugars Limited", "Rationale")</f>
        <v/>
      </c>
    </row>
    <row r="212">
      <c r="A212" s="0" t="s">
        <v>586</v>
      </c>
      <c r="B212" s="0" t="s">
        <v>587</v>
      </c>
      <c r="C212" s="0" t="s">
        <v>588</v>
      </c>
      <c r="D212" s="0">
        <f dt2D="0" dtr="0">HYPERLINK("https://www.icra.in/Rating/RatingDetails?CompanyId=0&amp;CompanyName=Shrem Infra Invest Private Limited", "Rationale")</f>
        <v/>
      </c>
    </row>
    <row r="213">
      <c r="A213" s="0" t="s">
        <v>589</v>
      </c>
      <c r="B213" s="0" t="s">
        <v>590</v>
      </c>
      <c r="C213" s="0" t="s">
        <v>212</v>
      </c>
      <c r="D213" s="0">
        <f dt2D="0" dtr="0">HYPERLINK("https://www.icra.in/Rating/RatingDetails?CompanyId=0&amp;CompanyName=Shri Aruna Constructions Private Limited", "Rationale")</f>
        <v/>
      </c>
    </row>
    <row r="214">
      <c r="A214" s="0" t="s">
        <v>591</v>
      </c>
      <c r="B214" s="0" t="s">
        <v>592</v>
      </c>
      <c r="C214" s="0" t="s">
        <v>593</v>
      </c>
      <c r="D214" s="0">
        <f dt2D="0" dtr="0">HYPERLINK("https://www.icra.in/Rating/RatingDetails?CompanyId=0&amp;CompanyName=Shri Muniveer Spinning Mills", "Rationale")</f>
        <v/>
      </c>
    </row>
    <row r="215">
      <c r="A215" s="0" t="s">
        <v>594</v>
      </c>
      <c r="B215" s="0" t="s">
        <v>595</v>
      </c>
      <c r="C215" s="0" t="s">
        <v>573</v>
      </c>
      <c r="D215" s="0">
        <f dt2D="0" dtr="0">HYPERLINK("https://www.icra.in/Rating/RatingDetails?CompanyId=0&amp;CompanyName=Shri Ramalinga Mills Private Limited", "Rationale")</f>
        <v/>
      </c>
    </row>
    <row r="216">
      <c r="A216" s="0" t="s">
        <v>596</v>
      </c>
      <c r="B216" s="0" t="s">
        <v>597</v>
      </c>
      <c r="C216" s="0" t="s">
        <v>598</v>
      </c>
      <c r="D216" s="0">
        <f dt2D="0" dtr="0">HYPERLINK("https://www.icra.in/Rating/RatingDetails?CompanyId=0&amp;CompanyName=Sidhi Vinayak Foundation", "Rationale")</f>
        <v/>
      </c>
    </row>
    <row r="217">
      <c r="A217" s="0" t="s">
        <v>599</v>
      </c>
      <c r="B217" s="0" t="s">
        <v>600</v>
      </c>
      <c r="C217" s="0" t="s">
        <v>601</v>
      </c>
      <c r="D217" s="0">
        <f dt2D="0" dtr="0">HYPERLINK("https://www.icra.in/Rating/RatingDetails?CompanyId=0&amp;CompanyName=Silver Star Finance and Leasing Limited", "Rationale")</f>
        <v/>
      </c>
    </row>
    <row r="218">
      <c r="A218" s="0" t="s">
        <v>602</v>
      </c>
      <c r="B218" s="0" t="s">
        <v>603</v>
      </c>
      <c r="C218" s="0" t="s">
        <v>362</v>
      </c>
      <c r="D218" s="0">
        <f dt2D="0" dtr="0">HYPERLINK("https://www.icra.in/Rating/RatingDetails?CompanyId=0&amp;CompanyName=Singla Forging Private Limited", "Rationale")</f>
        <v/>
      </c>
    </row>
    <row r="219">
      <c r="A219" s="0" t="s">
        <v>604</v>
      </c>
      <c r="B219" s="0" t="s">
        <v>605</v>
      </c>
      <c r="C219" s="0" t="s">
        <v>606</v>
      </c>
      <c r="D219" s="0">
        <f dt2D="0" dtr="0">HYPERLINK("https://www.icra.in/Rating/RatingDetails?CompanyId=0&amp;CompanyName=Siri Tecon", "Rationale")</f>
        <v/>
      </c>
    </row>
    <row r="220">
      <c r="A220" s="0" t="s">
        <v>607</v>
      </c>
      <c r="B220" s="0" t="s">
        <v>608</v>
      </c>
      <c r="C220" s="0" t="s">
        <v>609</v>
      </c>
      <c r="D220" s="0">
        <f dt2D="0" dtr="0">HYPERLINK("https://www.icra.in/Rating/RatingDetails?CompanyId=0&amp;CompanyName=Sivaraj Spinning Mills Private Limited", "Rationale")</f>
        <v/>
      </c>
    </row>
    <row r="221">
      <c r="A221" s="0" t="s">
        <v>610</v>
      </c>
      <c r="B221" s="0" t="s">
        <v>611</v>
      </c>
      <c r="C221" s="0" t="s">
        <v>612</v>
      </c>
      <c r="D221" s="0">
        <f dt2D="0" dtr="0">HYPERLINK("https://www.icra.in/Rating/RatingDetails?CompanyId=0&amp;CompanyName=SKH Sheet Metals Components Private Limited", "Rationale")</f>
        <v/>
      </c>
    </row>
    <row r="222">
      <c r="A222" s="0" t="s">
        <v>613</v>
      </c>
      <c r="B222" s="0" t="s">
        <v>614</v>
      </c>
      <c r="C222" s="0" t="s">
        <v>615</v>
      </c>
      <c r="D222" s="0">
        <f dt2D="0" dtr="0">HYPERLINK("https://www.icra.in/Rating/RatingDetails?CompanyId=0&amp;CompanyName=Skyline Foundations and Structures Private Limited", "Rationale")</f>
        <v/>
      </c>
    </row>
    <row r="223">
      <c r="A223" s="0" t="s">
        <v>616</v>
      </c>
      <c r="B223" s="0" t="s">
        <v>617</v>
      </c>
      <c r="C223" s="0" t="s">
        <v>618</v>
      </c>
      <c r="D223" s="0">
        <f dt2D="0" dtr="0">HYPERLINK("https://www.icra.in/Rating/RatingDetails?CompanyId=0&amp;CompanyName=SNQS International Socks Private Limited", "Rationale")</f>
        <v/>
      </c>
    </row>
    <row r="224">
      <c r="A224" s="0" t="s">
        <v>619</v>
      </c>
      <c r="B224" s="0" t="s">
        <v>620</v>
      </c>
      <c r="C224" s="0" t="s">
        <v>621</v>
      </c>
      <c r="D224" s="0">
        <f dt2D="0" dtr="0">HYPERLINK("https://www.icra.in/Rating/RatingDetails?CompanyId=0&amp;CompanyName=Som Projects Pvt. Ltd.", "Rationale")</f>
        <v/>
      </c>
    </row>
    <row r="225">
      <c r="A225" s="0" t="s">
        <v>622</v>
      </c>
      <c r="B225" s="0" t="s">
        <v>623</v>
      </c>
      <c r="C225" s="0" t="s">
        <v>624</v>
      </c>
      <c r="D225" s="0">
        <f dt2D="0" dtr="0">HYPERLINK("https://www.icra.in/Rating/RatingDetails?CompanyId=0&amp;CompanyName=Sowbhagya Biotech Private Limited", "Rationale")</f>
        <v/>
      </c>
    </row>
    <row r="226">
      <c r="A226" s="0" t="s">
        <v>625</v>
      </c>
      <c r="B226" s="0" t="s">
        <v>626</v>
      </c>
      <c r="C226" s="0" t="s">
        <v>627</v>
      </c>
      <c r="D226" s="0">
        <f dt2D="0" dtr="0">HYPERLINK("https://www.icra.in/Rating/RatingDetails?CompanyId=0&amp;CompanyName=Spacetech Equipments &amp; Structurals Pvt Ltd", "Rationale")</f>
        <v/>
      </c>
    </row>
    <row r="227">
      <c r="A227" s="0" t="s">
        <v>628</v>
      </c>
      <c r="B227" s="0" t="s">
        <v>629</v>
      </c>
      <c r="C227" s="0" t="s">
        <v>630</v>
      </c>
      <c r="D227" s="0">
        <f dt2D="0" dtr="0">HYPERLINK("https://www.icra.in/Rating/RatingDetails?CompanyId=0&amp;CompanyName=Spruce Enterprises Pvt. Ltd.", "Rationale")</f>
        <v/>
      </c>
    </row>
    <row r="228">
      <c r="A228" s="0" t="s">
        <v>631</v>
      </c>
      <c r="B228" s="0" t="s">
        <v>632</v>
      </c>
      <c r="C228" s="0" t="s">
        <v>109</v>
      </c>
      <c r="D228" s="0">
        <f dt2D="0" dtr="0">HYPERLINK("https://www.icra.in/Rating/RatingDetails?CompanyId=0&amp;CompanyName=Sri Lalithambighai Textiles Private Limited", "Rationale")</f>
        <v/>
      </c>
    </row>
    <row r="229">
      <c r="A229" s="0" t="s">
        <v>633</v>
      </c>
      <c r="B229" s="0" t="s">
        <v>634</v>
      </c>
      <c r="C229" s="0" t="s">
        <v>635</v>
      </c>
      <c r="D229" s="0">
        <f dt2D="0" dtr="0">HYPERLINK("https://www.icra.in/Rating/RatingDetails?CompanyId=0&amp;CompanyName=Sri Ramadas paper Boards Pvt Ltd", "Rationale")</f>
        <v/>
      </c>
    </row>
    <row r="230">
      <c r="A230" s="0" t="s">
        <v>636</v>
      </c>
      <c r="B230" s="0" t="s">
        <v>637</v>
      </c>
      <c r="C230" s="0" t="s">
        <v>109</v>
      </c>
      <c r="D230" s="0">
        <f dt2D="0" dtr="0">HYPERLINK("https://www.icra.in/Rating/RatingDetails?CompanyId=0&amp;CompanyName=Sri Shanmugavel Mills Private Limited", "Rationale")</f>
        <v/>
      </c>
    </row>
    <row r="231">
      <c r="A231" s="0" t="s">
        <v>638</v>
      </c>
      <c r="B231" s="0" t="s">
        <v>639</v>
      </c>
      <c r="C231" s="0" t="s">
        <v>640</v>
      </c>
      <c r="D231" s="0">
        <f dt2D="0" dtr="0">HYPERLINK("https://www.icra.in/Rating/RatingDetails?CompanyId=0&amp;CompanyName=Srijan Realty Private Limited", "Rationale")</f>
        <v/>
      </c>
    </row>
    <row r="232">
      <c r="A232" s="0" t="s">
        <v>641</v>
      </c>
      <c r="B232" s="0" t="s">
        <v>642</v>
      </c>
      <c r="C232" s="0" t="s">
        <v>643</v>
      </c>
      <c r="D232" s="0">
        <f dt2D="0" dtr="0">HYPERLINK("https://www.icra.in/Rating/RatingDetails?CompanyId=0&amp;CompanyName=SS Developers", "Rationale")</f>
        <v/>
      </c>
    </row>
    <row r="233">
      <c r="A233" s="0" t="s">
        <v>644</v>
      </c>
      <c r="B233" s="0" t="s">
        <v>645</v>
      </c>
      <c r="C233" s="0" t="s">
        <v>45</v>
      </c>
      <c r="D233" s="0">
        <f dt2D="0" dtr="0">HYPERLINK("https://www.icra.in/Rating/RatingDetails?CompanyId=0&amp;CompanyName=Stanadyne India Private Limited", "Rationale")</f>
        <v/>
      </c>
    </row>
    <row r="234">
      <c r="A234" s="0" t="s">
        <v>646</v>
      </c>
      <c r="B234" s="0" t="s">
        <v>647</v>
      </c>
      <c r="C234" s="0" t="s">
        <v>648</v>
      </c>
      <c r="D234" s="0">
        <f dt2D="0" dtr="0">HYPERLINK("https://www.icra.in/Rating/RatingDetails?CompanyId=0&amp;CompanyName=Standard Consultants Limited", "Rationale")</f>
        <v/>
      </c>
    </row>
    <row r="235">
      <c r="A235" s="0" t="s">
        <v>649</v>
      </c>
      <c r="B235" s="0" t="s">
        <v>650</v>
      </c>
      <c r="C235" s="0" t="s">
        <v>651</v>
      </c>
      <c r="D235" s="0">
        <f dt2D="0" dtr="0">HYPERLINK("https://www.icra.in/Rating/RatingDetails?CompanyId=0&amp;CompanyName=Star Automobiles", "Rationale")</f>
        <v/>
      </c>
    </row>
    <row r="236">
      <c r="A236" s="0" t="s">
        <v>652</v>
      </c>
      <c r="B236" s="0" t="s">
        <v>653</v>
      </c>
      <c r="C236" s="0" t="s">
        <v>265</v>
      </c>
      <c r="D236" s="0">
        <f dt2D="0" dtr="0">HYPERLINK("https://www.icra.in/Rating/RatingDetails?CompanyId=0&amp;CompanyName=Subadra Textile Private Limited", "Rationale")</f>
        <v/>
      </c>
    </row>
    <row r="237">
      <c r="A237" s="0" t="s">
        <v>654</v>
      </c>
      <c r="B237" s="0" t="s">
        <v>655</v>
      </c>
      <c r="C237" s="0" t="s">
        <v>656</v>
      </c>
      <c r="D237" s="0">
        <f dt2D="0" dtr="0">HYPERLINK("https://www.icra.in/Rating/RatingDetails?CompanyId=0&amp;CompanyName=Supreme Power Equipment Limited", "Rationale")</f>
        <v/>
      </c>
    </row>
    <row r="238">
      <c r="A238" s="0" t="s">
        <v>657</v>
      </c>
      <c r="B238" s="0" t="s">
        <v>658</v>
      </c>
      <c r="C238" s="0" t="s">
        <v>151</v>
      </c>
      <c r="D238" s="0">
        <f dt2D="0" dtr="0">HYPERLINK("https://www.icra.in/Rating/RatingDetails?CompanyId=0&amp;CompanyName=Synergy Systems &amp; Solutions", "Rationale")</f>
        <v/>
      </c>
    </row>
    <row r="239">
      <c r="A239" s="0" t="s">
        <v>659</v>
      </c>
      <c r="B239" s="0" t="s">
        <v>660</v>
      </c>
      <c r="C239" s="0" t="s">
        <v>508</v>
      </c>
      <c r="D239" s="0">
        <f dt2D="0" dtr="0">HYPERLINK("https://www.icra.in/Rating/RatingDetails?CompanyId=0&amp;CompanyName=THE MALT COMPANY (INDIA) PRIVATE LIMITED", "Rationale")</f>
        <v/>
      </c>
    </row>
    <row r="240">
      <c r="A240" s="0" t="s">
        <v>661</v>
      </c>
      <c r="B240" s="0" t="s">
        <v>662</v>
      </c>
      <c r="C240" s="0" t="s">
        <v>663</v>
      </c>
      <c r="D240" s="0">
        <f dt2D="0" dtr="0">HYPERLINK("https://www.icra.in/Rating/RatingDetails?CompanyId=0&amp;CompanyName=Tightwell Fastners", "Rationale")</f>
        <v/>
      </c>
    </row>
    <row r="241">
      <c r="A241" s="0" t="s">
        <v>664</v>
      </c>
      <c r="B241" s="0" t="s">
        <v>665</v>
      </c>
      <c r="C241" s="0" t="s">
        <v>666</v>
      </c>
      <c r="D241" s="0">
        <f dt2D="0" dtr="0">HYPERLINK("https://www.icra.in/Rating/RatingDetails?CompanyId=0&amp;CompanyName=Transmission Corporation of Andhra Pradesh Limited", "Rationale")</f>
        <v/>
      </c>
    </row>
    <row r="242">
      <c r="A242" s="0" t="s">
        <v>667</v>
      </c>
      <c r="B242" s="0" t="s">
        <v>668</v>
      </c>
      <c r="C242" s="0" t="s">
        <v>669</v>
      </c>
      <c r="D242" s="0">
        <f dt2D="0" dtr="0">HYPERLINK("https://www.icra.in/Rating/RatingDetails?CompanyId=0&amp;CompanyName=Transworld Terminals Private Limited", "Rationale")</f>
        <v/>
      </c>
    </row>
    <row r="243">
      <c r="A243" s="0" t="s">
        <v>670</v>
      </c>
      <c r="B243" s="0" t="s">
        <v>671</v>
      </c>
      <c r="C243" s="0" t="s">
        <v>672</v>
      </c>
      <c r="D243" s="0">
        <f dt2D="0" dtr="0">HYPERLINK("https://www.icra.in/Rating/RatingDetails?CompanyId=0&amp;CompanyName=Trikona Pharmaceuticals Pvt Ltd", "Rationale")</f>
        <v/>
      </c>
    </row>
    <row r="244">
      <c r="A244" s="0" t="s">
        <v>673</v>
      </c>
      <c r="B244" s="0" t="s">
        <v>674</v>
      </c>
      <c r="C244" s="0" t="s">
        <v>675</v>
      </c>
      <c r="D244" s="0">
        <f dt2D="0" dtr="0">HYPERLINK("https://www.icra.in/Rating/RatingDetails?CompanyId=0&amp;CompanyName=Tripura Natural Gas Company Limited", "Rationale")</f>
        <v/>
      </c>
    </row>
    <row r="245">
      <c r="A245" s="0" t="s">
        <v>676</v>
      </c>
      <c r="B245" s="0" t="s">
        <v>677</v>
      </c>
      <c r="C245" s="0" t="s">
        <v>183</v>
      </c>
      <c r="D245" s="0">
        <f dt2D="0" dtr="0">HYPERLINK("https://www.icra.in/Rating/RatingDetails?CompanyId=0&amp;CompanyName=United Air Express", "Rationale")</f>
        <v/>
      </c>
    </row>
    <row r="246">
      <c r="A246" s="0" t="s">
        <v>678</v>
      </c>
      <c r="B246" s="0" t="s">
        <v>679</v>
      </c>
      <c r="C246" s="0" t="s">
        <v>183</v>
      </c>
      <c r="D246" s="0">
        <f dt2D="0" dtr="0">HYPERLINK("https://www.icra.in/Rating/RatingDetails?CompanyId=0&amp;CompanyName=United Infracore Limited", "Rationale")</f>
        <v/>
      </c>
    </row>
    <row r="247">
      <c r="A247" s="0" t="s">
        <v>680</v>
      </c>
      <c r="B247" s="0" t="s">
        <v>681</v>
      </c>
      <c r="C247" s="0" t="s">
        <v>109</v>
      </c>
      <c r="D247" s="0">
        <f dt2D="0" dtr="0">HYPERLINK("https://www.icra.in/Rating/RatingDetails?CompanyId=0&amp;CompanyName=Vedha Spinning Mills Private Limited", "Rationale")</f>
        <v/>
      </c>
    </row>
    <row r="248">
      <c r="A248" s="0" t="s">
        <v>682</v>
      </c>
      <c r="B248" s="0" t="s">
        <v>683</v>
      </c>
      <c r="C248" s="0" t="s">
        <v>15</v>
      </c>
      <c r="D248" s="0">
        <f dt2D="0" dtr="0">HYPERLINK("https://www.icra.in/Rating/RatingDetails?CompanyId=0&amp;CompanyName=Veer Oil and General Mills", "Rationale")</f>
        <v/>
      </c>
    </row>
    <row r="249">
      <c r="A249" s="0" t="s">
        <v>684</v>
      </c>
      <c r="B249" s="0" t="s">
        <v>685</v>
      </c>
      <c r="C249" s="0" t="s">
        <v>686</v>
      </c>
      <c r="D249" s="0">
        <f dt2D="0" dtr="0">HYPERLINK("https://www.icra.in/Rating/RatingDetails?CompanyId=0&amp;CompanyName=Vijayawada Municipal Corporation", "Rationale")</f>
        <v/>
      </c>
    </row>
    <row r="250">
      <c r="A250" s="0" t="s">
        <v>687</v>
      </c>
      <c r="B250" s="0" t="s">
        <v>688</v>
      </c>
      <c r="C250" s="0" t="s">
        <v>548</v>
      </c>
      <c r="D250" s="0">
        <f dt2D="0" dtr="0">HYPERLINK("https://www.icra.in/Rating/RatingDetails?CompanyId=0&amp;CompanyName=Virgo Aluminum Limited", "Rationale")</f>
        <v/>
      </c>
    </row>
    <row r="251">
      <c r="A251" s="0" t="s">
        <v>689</v>
      </c>
      <c r="B251" s="0" t="s">
        <v>690</v>
      </c>
      <c r="C251" s="0" t="s">
        <v>691</v>
      </c>
      <c r="D251" s="0">
        <f dt2D="0" dtr="0">HYPERLINK("https://www.icra.in/Rating/RatingDetails?CompanyId=0&amp;CompanyName=Vishal Containers Limited", "Rationale")</f>
        <v/>
      </c>
    </row>
    <row r="252">
      <c r="A252" s="0" t="s">
        <v>692</v>
      </c>
      <c r="B252" s="0" t="s">
        <v>693</v>
      </c>
      <c r="C252" s="0" t="s">
        <v>694</v>
      </c>
      <c r="D252" s="0">
        <f dt2D="0" dtr="0">HYPERLINK("https://www.icra.in/Rating/RatingDetails?CompanyId=0&amp;CompanyName=Vishesh Engineering Company", "Rationale")</f>
        <v/>
      </c>
    </row>
    <row r="253">
      <c r="A253" s="0" t="s">
        <v>695</v>
      </c>
      <c r="B253" s="0" t="s">
        <v>696</v>
      </c>
      <c r="C253" s="0" t="s">
        <v>697</v>
      </c>
      <c r="D253" s="0">
        <f dt2D="0" dtr="0">HYPERLINK("https://www.icra.in/Rating/RatingDetails?CompanyId=0&amp;CompanyName=Viswateja Spinning Mills Private Limited", "Rationale")</f>
        <v/>
      </c>
    </row>
    <row r="254">
      <c r="A254" s="0" t="s">
        <v>698</v>
      </c>
      <c r="B254" s="0" t="s">
        <v>699</v>
      </c>
      <c r="C254" s="0" t="s">
        <v>315</v>
      </c>
      <c r="D254" s="0">
        <f dt2D="0" dtr="0">HYPERLINK("https://www.icra.in/Rating/RatingDetails?CompanyId=0&amp;CompanyName=Wadpack Pvt Ltd", "Rationale")</f>
        <v/>
      </c>
    </row>
    <row r="255">
      <c r="A255" s="0" t="s">
        <v>700</v>
      </c>
      <c r="B255" s="0" t="s">
        <v>701</v>
      </c>
      <c r="C255" s="0" t="s">
        <v>702</v>
      </c>
      <c r="D255" s="0">
        <f dt2D="0" dtr="0">HYPERLINK("https://www.icra.in/Rating/RatingDetails?CompanyId=0&amp;CompanyName=Walled City Hotels Private Limited", "Rationale")</f>
        <v/>
      </c>
    </row>
    <row r="256">
      <c r="A256" s="0" t="s">
        <v>703</v>
      </c>
      <c r="B256" s="0" t="s">
        <v>704</v>
      </c>
      <c r="C256" s="0" t="s">
        <v>705</v>
      </c>
      <c r="D256" s="0">
        <f dt2D="0" dtr="0">HYPERLINK("https://www.icra.in/Rating/RatingDetails?CompanyId=0&amp;CompanyName=West Pioneer Properties (India) Private Limited", "Rationale")</f>
        <v/>
      </c>
    </row>
    <row r="257">
      <c r="A257" s="0" t="s">
        <v>706</v>
      </c>
      <c r="B257" s="0" t="s">
        <v>707</v>
      </c>
      <c r="C257" s="0" t="s">
        <v>708</v>
      </c>
      <c r="D257" s="0">
        <f dt2D="0" dtr="0">HYPERLINK("https://www.icra.in/Rating/RatingDetails?CompanyId=0&amp;CompanyName=Wiintrack Exports", "Rationale")</f>
        <v/>
      </c>
    </row>
    <row r="258">
      <c r="A258" s="0" t="s">
        <v>709</v>
      </c>
      <c r="B258" s="0" t="s">
        <v>710</v>
      </c>
      <c r="C258" s="0" t="s">
        <v>54</v>
      </c>
      <c r="D258" s="0">
        <f dt2D="0" dtr="0">HYPERLINK("https://www.icra.in/Rating/RatingDetails?CompanyId=0&amp;CompanyName=Wohr Parking Systems Pvt Ltd", "Rationale")</f>
        <v/>
      </c>
    </row>
    <row r="259">
      <c r="A259" s="0" t="s">
        <v>711</v>
      </c>
      <c r="B259" s="0" t="s">
        <v>712</v>
      </c>
      <c r="C259" s="0" t="s">
        <v>203</v>
      </c>
      <c r="D259" s="0">
        <f dt2D="0" dtr="0">HYPERLINK("https://www.icra.in/Rating/RatingDetails?CompanyId=0&amp;CompanyName=Workspace Metal Solutions Private Limited", "Rationale")</f>
        <v/>
      </c>
    </row>
    <row r="260">
      <c r="A260" s="0" t="s">
        <v>713</v>
      </c>
      <c r="B260" s="0" t="s">
        <v>714</v>
      </c>
      <c r="C260" s="0" t="s">
        <v>433</v>
      </c>
      <c r="D260" s="0">
        <f dt2D="0" dtr="0">HYPERLINK("https://www.icra.in/Rating/RatingDetails?CompanyId=0&amp;CompanyName=Y. S. Investments", "Rationale")</f>
        <v/>
      </c>
    </row>
    <row r="261">
      <c r="A261" s="0" t="s">
        <v>715</v>
      </c>
      <c r="B261" s="0" t="s">
        <v>716</v>
      </c>
      <c r="C261" s="0" t="s">
        <v>15</v>
      </c>
      <c r="D261" s="0">
        <f dt2D="0" dtr="0">HYPERLINK("https://www.icra.in/Rating/RatingDetails?CompanyId=0&amp;CompanyName=Yellowstone Nirmiti Llp",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2025-05-08T18:05:24Z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